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autoCompressPictures="0"/>
  <mc:AlternateContent xmlns:mc="http://schemas.openxmlformats.org/markup-compatibility/2006">
    <mc:Choice Requires="x15">
      <x15ac:absPath xmlns:x15ac="http://schemas.microsoft.com/office/spreadsheetml/2010/11/ac" url="Y:\Acct-Secure\Audit - HB 189\"/>
    </mc:Choice>
  </mc:AlternateContent>
  <xr:revisionPtr revIDLastSave="0" documentId="13_ncr:1_{92B2C6F2-1D83-4650-950C-0D9523959C1B}" xr6:coauthVersionLast="36" xr6:coauthVersionMax="36" xr10:uidLastSave="{00000000-0000-0000-0000-000000000000}"/>
  <bookViews>
    <workbookView xWindow="0" yWindow="0" windowWidth="19200" windowHeight="6780" activeTab="1" xr2:uid="{00000000-000D-0000-FFFF-FFFF00000000}"/>
  </bookViews>
  <sheets>
    <sheet name="Overall" sheetId="1" r:id="rId1"/>
    <sheet name="Aging" sheetId="2" r:id="rId2"/>
    <sheet name="Carryover (Reserves)" sheetId="4" r:id="rId3"/>
    <sheet name="Glossary" sheetId="5" r:id="rId4"/>
  </sheets>
  <definedNames>
    <definedName name="_xlnm.Print_Area" localSheetId="0">Overall!$A$1:$AF$37</definedName>
    <definedName name="_xlnm.Print_Titles" localSheetId="1">Aging!$A:$A</definedName>
    <definedName name="_xlnm.Print_Titles" localSheetId="0">Overall!$A:$A</definedName>
  </definedNames>
  <calcPr calcId="191029"/>
</workbook>
</file>

<file path=xl/calcChain.xml><?xml version="1.0" encoding="utf-8"?>
<calcChain xmlns="http://schemas.openxmlformats.org/spreadsheetml/2006/main">
  <c r="E28" i="2" l="1"/>
  <c r="E25" i="2"/>
  <c r="E24" i="2"/>
  <c r="F9" i="1"/>
  <c r="F4" i="1"/>
  <c r="F7" i="1"/>
  <c r="D9" i="1"/>
  <c r="D7" i="1"/>
  <c r="D4" i="1"/>
  <c r="G9" i="1" l="1"/>
  <c r="E13" i="2"/>
  <c r="E12" i="2"/>
  <c r="E11" i="2"/>
  <c r="E10" i="2"/>
  <c r="E9" i="2"/>
  <c r="E8" i="2"/>
  <c r="E7" i="2"/>
  <c r="E6" i="2"/>
  <c r="E5" i="2"/>
  <c r="E4" i="2"/>
  <c r="E3" i="2"/>
  <c r="AB4" i="1" l="1"/>
  <c r="AB6" i="1"/>
  <c r="AB13" i="1" s="1"/>
  <c r="AB12" i="1" l="1"/>
  <c r="AB8" i="1"/>
  <c r="AB10" i="1"/>
  <c r="W4" i="1"/>
  <c r="AC4" i="1" l="1"/>
  <c r="V4" i="1"/>
  <c r="P11" i="1"/>
  <c r="P9" i="1"/>
  <c r="P5" i="1"/>
  <c r="N4" i="1"/>
  <c r="M9" i="1"/>
  <c r="M5" i="1"/>
  <c r="M4" i="1"/>
  <c r="K4" i="1"/>
  <c r="J4" i="1"/>
  <c r="I5" i="1"/>
  <c r="I4" i="1"/>
  <c r="H5" i="1"/>
  <c r="H4" i="1"/>
  <c r="D11" i="1"/>
  <c r="D5" i="1"/>
  <c r="C4" i="1"/>
  <c r="B9" i="1"/>
  <c r="B5" i="1"/>
  <c r="B4" i="1"/>
  <c r="E6" i="1"/>
  <c r="E13" i="1" l="1"/>
  <c r="E10" i="1"/>
  <c r="E8" i="1"/>
  <c r="E12" i="1"/>
  <c r="G25" i="2" l="1"/>
  <c r="G24" i="2"/>
  <c r="G28" i="2" l="1"/>
  <c r="G11" i="2"/>
  <c r="G9" i="2"/>
  <c r="G7" i="2"/>
  <c r="G5" i="2"/>
  <c r="G4" i="2"/>
  <c r="G3" i="2"/>
  <c r="G6" i="1" l="1"/>
  <c r="G6" i="2" l="1"/>
  <c r="G13" i="1"/>
  <c r="G8" i="1"/>
  <c r="G8" i="2" s="1"/>
  <c r="G10" i="1"/>
  <c r="G10" i="2" s="1"/>
  <c r="G12" i="1"/>
  <c r="G12" i="2" s="1"/>
  <c r="X6" i="1"/>
  <c r="X13" i="1" l="1"/>
  <c r="X12" i="1"/>
  <c r="X10" i="1"/>
  <c r="X8" i="1"/>
  <c r="Z26" i="2"/>
  <c r="Z25" i="2"/>
  <c r="Z24" i="2"/>
  <c r="X26" i="2"/>
  <c r="X25" i="2"/>
  <c r="X24" i="2"/>
  <c r="AA26" i="2"/>
  <c r="Y26" i="2"/>
  <c r="W26" i="2"/>
  <c r="V26" i="2"/>
  <c r="U26" i="2"/>
  <c r="T26" i="2"/>
  <c r="AA25" i="2"/>
  <c r="Y25" i="2"/>
  <c r="W25" i="2"/>
  <c r="V25" i="2"/>
  <c r="U25" i="2"/>
  <c r="T25" i="2"/>
  <c r="AA24" i="2"/>
  <c r="Y24" i="2"/>
  <c r="W24" i="2"/>
  <c r="V24" i="2"/>
  <c r="U24" i="2"/>
  <c r="T24" i="2"/>
  <c r="S26" i="2"/>
  <c r="S25" i="2"/>
  <c r="S24" i="2"/>
  <c r="R26" i="2"/>
  <c r="R25" i="2"/>
  <c r="R24" i="2"/>
  <c r="P26" i="2"/>
  <c r="P25" i="2"/>
  <c r="P24" i="2"/>
  <c r="N26" i="2"/>
  <c r="N25" i="2"/>
  <c r="N24" i="2"/>
  <c r="Q26" i="2"/>
  <c r="O26" i="2"/>
  <c r="M26" i="2"/>
  <c r="L26" i="2"/>
  <c r="K26" i="2"/>
  <c r="J26" i="2"/>
  <c r="I26" i="2"/>
  <c r="Q25" i="2"/>
  <c r="O25" i="2"/>
  <c r="M25" i="2"/>
  <c r="L25" i="2"/>
  <c r="K25" i="2"/>
  <c r="J25" i="2"/>
  <c r="I25" i="2"/>
  <c r="Q24" i="2"/>
  <c r="O24" i="2"/>
  <c r="M24" i="2"/>
  <c r="L24" i="2"/>
  <c r="K24" i="2"/>
  <c r="J24" i="2"/>
  <c r="I24" i="2"/>
  <c r="H26" i="2"/>
  <c r="H25" i="2"/>
  <c r="H24" i="2"/>
  <c r="F26" i="2"/>
  <c r="F25" i="2"/>
  <c r="D25" i="2"/>
  <c r="C25" i="2"/>
  <c r="F24" i="2"/>
  <c r="D24" i="2"/>
  <c r="C24" i="2"/>
  <c r="B25" i="2"/>
  <c r="B24" i="2"/>
  <c r="B5" i="2" l="1"/>
  <c r="B4" i="2"/>
  <c r="L3" i="2" l="1"/>
  <c r="L4" i="2"/>
  <c r="L5" i="2"/>
  <c r="L6" i="2"/>
  <c r="L7" i="2"/>
  <c r="L8" i="2"/>
  <c r="L9" i="2"/>
  <c r="L10" i="2"/>
  <c r="L11" i="2"/>
  <c r="L12" i="2"/>
  <c r="L13" i="2"/>
  <c r="L14" i="2"/>
  <c r="L18" i="2"/>
  <c r="L19" i="2"/>
  <c r="L20" i="2"/>
  <c r="L21" i="2"/>
  <c r="L22" i="2"/>
  <c r="L28" i="2"/>
  <c r="AF7" i="1" l="1"/>
  <c r="H6" i="1" l="1"/>
  <c r="H13" i="1" s="1"/>
  <c r="S6" i="1"/>
  <c r="S10" i="1" s="1"/>
  <c r="H10" i="1" l="1"/>
  <c r="H12" i="1"/>
  <c r="H8" i="1"/>
  <c r="S8" i="1"/>
  <c r="AF11" i="1"/>
  <c r="AF5" i="1"/>
  <c r="AF4" i="1" l="1"/>
  <c r="Z6" i="1"/>
  <c r="Z8" i="1" s="1"/>
  <c r="Y6" i="1"/>
  <c r="Y12" i="1" s="1"/>
  <c r="C13" i="4"/>
  <c r="V6" i="1"/>
  <c r="V13" i="1" s="1"/>
  <c r="L6" i="1"/>
  <c r="L13" i="1" s="1"/>
  <c r="K13" i="2" s="1"/>
  <c r="J6" i="1"/>
  <c r="J10" i="1" s="1"/>
  <c r="I10" i="2" s="1"/>
  <c r="C5" i="2"/>
  <c r="D5" i="2"/>
  <c r="F5" i="2"/>
  <c r="H5" i="2"/>
  <c r="I5" i="2"/>
  <c r="J5" i="2"/>
  <c r="K5" i="2"/>
  <c r="M5" i="2"/>
  <c r="N5" i="2"/>
  <c r="O5" i="2"/>
  <c r="P5" i="2"/>
  <c r="Q5" i="2"/>
  <c r="R5" i="2"/>
  <c r="S5" i="2"/>
  <c r="T5" i="2"/>
  <c r="U5" i="2"/>
  <c r="V5" i="2"/>
  <c r="W5" i="2"/>
  <c r="X5" i="2"/>
  <c r="Y5" i="2"/>
  <c r="Z5" i="2"/>
  <c r="AA5" i="2"/>
  <c r="C6" i="1"/>
  <c r="C6" i="2" s="1"/>
  <c r="D6" i="1"/>
  <c r="D6" i="2" s="1"/>
  <c r="F6" i="1"/>
  <c r="F13" i="1" s="1"/>
  <c r="F13" i="2" s="1"/>
  <c r="I6" i="1"/>
  <c r="I10" i="1" s="1"/>
  <c r="H10" i="2" s="1"/>
  <c r="K6" i="1"/>
  <c r="J6" i="2" s="1"/>
  <c r="M13" i="2"/>
  <c r="M6" i="1"/>
  <c r="N6" i="2" s="1"/>
  <c r="O6" i="2"/>
  <c r="N6" i="1"/>
  <c r="N13" i="1" s="1"/>
  <c r="P13" i="2" s="1"/>
  <c r="Q13" i="2"/>
  <c r="Q6" i="2"/>
  <c r="R13" i="2"/>
  <c r="O6" i="1"/>
  <c r="S6" i="2" s="1"/>
  <c r="P6" i="1"/>
  <c r="Q6" i="1"/>
  <c r="U6" i="2" s="1"/>
  <c r="R6" i="1"/>
  <c r="R10" i="1" s="1"/>
  <c r="V10" i="2" s="1"/>
  <c r="W10" i="2"/>
  <c r="X6" i="2"/>
  <c r="Y8" i="2"/>
  <c r="T6" i="1"/>
  <c r="T12" i="1" s="1"/>
  <c r="Z12" i="2" s="1"/>
  <c r="AA8" i="2"/>
  <c r="B6" i="1"/>
  <c r="A5" i="2"/>
  <c r="A6" i="2"/>
  <c r="U6" i="1"/>
  <c r="U13" i="1" s="1"/>
  <c r="W6" i="1"/>
  <c r="W8" i="1" s="1"/>
  <c r="AA6" i="1"/>
  <c r="AA10" i="1" s="1"/>
  <c r="AC6" i="1"/>
  <c r="AC13" i="1" s="1"/>
  <c r="AD6" i="1"/>
  <c r="AD12" i="1" s="1"/>
  <c r="AE6" i="1"/>
  <c r="AE12" i="1" s="1"/>
  <c r="Q10" i="2"/>
  <c r="Q8" i="2"/>
  <c r="AA28" i="2"/>
  <c r="Z28" i="2"/>
  <c r="Y28" i="2"/>
  <c r="X28" i="2"/>
  <c r="W28" i="2"/>
  <c r="V28" i="2"/>
  <c r="U28" i="2"/>
  <c r="T28" i="2"/>
  <c r="S28" i="2"/>
  <c r="R28" i="2"/>
  <c r="Q28" i="2"/>
  <c r="P28" i="2"/>
  <c r="O28" i="2"/>
  <c r="N28" i="2"/>
  <c r="M28" i="2"/>
  <c r="K28" i="2"/>
  <c r="J28" i="2"/>
  <c r="I28" i="2"/>
  <c r="H28" i="2"/>
  <c r="F28" i="2"/>
  <c r="D28" i="2"/>
  <c r="C28" i="2"/>
  <c r="B28" i="2"/>
  <c r="AA22" i="2"/>
  <c r="Z22" i="2"/>
  <c r="Y22" i="2"/>
  <c r="X22" i="2"/>
  <c r="W22" i="2"/>
  <c r="V22" i="2"/>
  <c r="U22" i="2"/>
  <c r="T22" i="2"/>
  <c r="S22" i="2"/>
  <c r="R22" i="2"/>
  <c r="Q22" i="2"/>
  <c r="P22" i="2"/>
  <c r="O22" i="2"/>
  <c r="N22" i="2"/>
  <c r="K22" i="2"/>
  <c r="J22" i="2"/>
  <c r="I22" i="2"/>
  <c r="H22" i="2"/>
  <c r="F22" i="2"/>
  <c r="D22" i="2"/>
  <c r="C22" i="2"/>
  <c r="AA21" i="2"/>
  <c r="Z21" i="2"/>
  <c r="Y21" i="2"/>
  <c r="X21" i="2"/>
  <c r="W21" i="2"/>
  <c r="V21" i="2"/>
  <c r="U21" i="2"/>
  <c r="T21" i="2"/>
  <c r="S21" i="2"/>
  <c r="R21" i="2"/>
  <c r="Q21" i="2"/>
  <c r="P21" i="2"/>
  <c r="O21" i="2"/>
  <c r="N21" i="2"/>
  <c r="K21" i="2"/>
  <c r="J21" i="2"/>
  <c r="I21" i="2"/>
  <c r="H21" i="2"/>
  <c r="F21" i="2"/>
  <c r="D21" i="2"/>
  <c r="C21" i="2"/>
  <c r="AA20" i="2"/>
  <c r="Z20" i="2"/>
  <c r="Y20" i="2"/>
  <c r="X20" i="2"/>
  <c r="W20" i="2"/>
  <c r="V20" i="2"/>
  <c r="U20" i="2"/>
  <c r="T20" i="2"/>
  <c r="S20" i="2"/>
  <c r="R20" i="2"/>
  <c r="Q20" i="2"/>
  <c r="P20" i="2"/>
  <c r="O20" i="2"/>
  <c r="N20" i="2"/>
  <c r="K20" i="2"/>
  <c r="J20" i="2"/>
  <c r="I20" i="2"/>
  <c r="H20" i="2"/>
  <c r="C20" i="2"/>
  <c r="AA19" i="2"/>
  <c r="Z19" i="2"/>
  <c r="Y19" i="2"/>
  <c r="X19" i="2"/>
  <c r="W19" i="2"/>
  <c r="V19" i="2"/>
  <c r="U19" i="2"/>
  <c r="T19" i="2"/>
  <c r="S19" i="2"/>
  <c r="R19" i="2"/>
  <c r="Q19" i="2"/>
  <c r="P19" i="2"/>
  <c r="O19" i="2"/>
  <c r="N19" i="2"/>
  <c r="K19" i="2"/>
  <c r="J19" i="2"/>
  <c r="I19" i="2"/>
  <c r="H19" i="2"/>
  <c r="C19" i="2"/>
  <c r="S18" i="2"/>
  <c r="R18" i="2"/>
  <c r="K18" i="2"/>
  <c r="J18" i="2"/>
  <c r="I18" i="2"/>
  <c r="C18" i="2"/>
  <c r="AA14" i="2"/>
  <c r="Z14" i="2"/>
  <c r="Y14" i="2"/>
  <c r="X14" i="2"/>
  <c r="W14" i="2"/>
  <c r="V14" i="2"/>
  <c r="U14" i="2"/>
  <c r="T14" i="2"/>
  <c r="S14" i="2"/>
  <c r="R14" i="2"/>
  <c r="Q14" i="2"/>
  <c r="P14" i="2"/>
  <c r="O14" i="2"/>
  <c r="N14" i="2"/>
  <c r="M14" i="2"/>
  <c r="K14" i="2"/>
  <c r="J14" i="2"/>
  <c r="I14" i="2"/>
  <c r="H14" i="2"/>
  <c r="F14" i="2"/>
  <c r="D14" i="2"/>
  <c r="B14" i="2"/>
  <c r="AA11" i="2"/>
  <c r="Z11" i="2"/>
  <c r="Y11" i="2"/>
  <c r="X11" i="2"/>
  <c r="W11" i="2"/>
  <c r="V11" i="2"/>
  <c r="U11" i="2"/>
  <c r="T11" i="2"/>
  <c r="S11" i="2"/>
  <c r="R11" i="2"/>
  <c r="Q11" i="2"/>
  <c r="P11" i="2"/>
  <c r="O11" i="2"/>
  <c r="N11" i="2"/>
  <c r="M11" i="2"/>
  <c r="K11" i="2"/>
  <c r="J11" i="2"/>
  <c r="I11" i="2"/>
  <c r="H11" i="2"/>
  <c r="F11" i="2"/>
  <c r="D11" i="2"/>
  <c r="C11" i="2"/>
  <c r="B11" i="2"/>
  <c r="AA9" i="2"/>
  <c r="Z9" i="2"/>
  <c r="Y9" i="2"/>
  <c r="X9" i="2"/>
  <c r="W9" i="2"/>
  <c r="V9" i="2"/>
  <c r="U9" i="2"/>
  <c r="S9" i="2"/>
  <c r="R9" i="2"/>
  <c r="Q9" i="2"/>
  <c r="P9" i="2"/>
  <c r="O9" i="2"/>
  <c r="N9" i="2"/>
  <c r="M9" i="2"/>
  <c r="K9" i="2"/>
  <c r="J9" i="2"/>
  <c r="I9" i="2"/>
  <c r="F9" i="2"/>
  <c r="C9" i="2"/>
  <c r="AA7" i="2"/>
  <c r="Z7" i="2"/>
  <c r="Y7" i="2"/>
  <c r="X7" i="2"/>
  <c r="W7" i="2"/>
  <c r="V7" i="2"/>
  <c r="U7" i="2"/>
  <c r="T7" i="2"/>
  <c r="S7" i="2"/>
  <c r="R7" i="2"/>
  <c r="Q7" i="2"/>
  <c r="P7" i="2"/>
  <c r="O7" i="2"/>
  <c r="N7" i="2"/>
  <c r="M7" i="2"/>
  <c r="K7" i="2"/>
  <c r="J7" i="2"/>
  <c r="I7" i="2"/>
  <c r="H7" i="2"/>
  <c r="F7" i="2"/>
  <c r="D7" i="2"/>
  <c r="C7" i="2"/>
  <c r="B7" i="2"/>
  <c r="AA4" i="2"/>
  <c r="Z4" i="2"/>
  <c r="Y4" i="2"/>
  <c r="X4" i="2"/>
  <c r="W4" i="2"/>
  <c r="V4" i="2"/>
  <c r="U4" i="2"/>
  <c r="T4" i="2"/>
  <c r="S4" i="2"/>
  <c r="R4" i="2"/>
  <c r="Q4" i="2"/>
  <c r="P4" i="2"/>
  <c r="O4" i="2"/>
  <c r="N4" i="2"/>
  <c r="M4" i="2"/>
  <c r="K4" i="2"/>
  <c r="J4" i="2"/>
  <c r="I4" i="2"/>
  <c r="H4" i="2"/>
  <c r="F4" i="2"/>
  <c r="D4" i="2"/>
  <c r="C4" i="2"/>
  <c r="C14" i="2"/>
  <c r="AA3" i="2"/>
  <c r="C3" i="2"/>
  <c r="D3" i="2"/>
  <c r="F3" i="2"/>
  <c r="H3" i="2"/>
  <c r="I3" i="2"/>
  <c r="J3" i="2"/>
  <c r="K3" i="2"/>
  <c r="M3" i="2"/>
  <c r="N3" i="2"/>
  <c r="O3" i="2"/>
  <c r="P3" i="2"/>
  <c r="Q3" i="2"/>
  <c r="R3" i="2"/>
  <c r="S3" i="2"/>
  <c r="T3" i="2"/>
  <c r="U3" i="2"/>
  <c r="V3" i="2"/>
  <c r="W3" i="2"/>
  <c r="X3" i="2"/>
  <c r="Y3" i="2"/>
  <c r="Z3" i="2"/>
  <c r="B3" i="2"/>
  <c r="A28" i="2"/>
  <c r="A25" i="2"/>
  <c r="A26" i="2"/>
  <c r="A24" i="2"/>
  <c r="A18" i="2"/>
  <c r="A16" i="2"/>
  <c r="A14" i="2"/>
  <c r="A13" i="2"/>
  <c r="A12" i="2"/>
  <c r="A7" i="2"/>
  <c r="A8" i="2"/>
  <c r="A9" i="2"/>
  <c r="A10" i="2"/>
  <c r="A11" i="2"/>
  <c r="A4" i="2"/>
  <c r="R8" i="2"/>
  <c r="P12" i="1" l="1"/>
  <c r="T12" i="2" s="1"/>
  <c r="P13" i="1"/>
  <c r="L8" i="1"/>
  <c r="K8" i="2" s="1"/>
  <c r="K10" i="1"/>
  <c r="J10" i="2" s="1"/>
  <c r="C12" i="1"/>
  <c r="C12" i="2" s="1"/>
  <c r="O10" i="1"/>
  <c r="S10" i="2" s="1"/>
  <c r="U10" i="1"/>
  <c r="I6" i="2"/>
  <c r="L10" i="1"/>
  <c r="K10" i="2" s="1"/>
  <c r="L12" i="1"/>
  <c r="K12" i="2" s="1"/>
  <c r="M13" i="1"/>
  <c r="N13" i="2" s="1"/>
  <c r="M10" i="1"/>
  <c r="N10" i="2" s="1"/>
  <c r="Y12" i="2"/>
  <c r="M12" i="1"/>
  <c r="N12" i="2" s="1"/>
  <c r="M8" i="1"/>
  <c r="N8" i="2" s="1"/>
  <c r="J12" i="1"/>
  <c r="I12" i="2" s="1"/>
  <c r="K13" i="1"/>
  <c r="J13" i="2" s="1"/>
  <c r="K8" i="1"/>
  <c r="J8" i="2" s="1"/>
  <c r="K12" i="1"/>
  <c r="J12" i="2" s="1"/>
  <c r="J8" i="1"/>
  <c r="I8" i="2" s="1"/>
  <c r="J13" i="1"/>
  <c r="I13" i="2" s="1"/>
  <c r="H9" i="2"/>
  <c r="I8" i="1"/>
  <c r="H8" i="2" s="1"/>
  <c r="I13" i="1"/>
  <c r="H13" i="2" s="1"/>
  <c r="I12" i="1"/>
  <c r="H12" i="2" s="1"/>
  <c r="D12" i="1"/>
  <c r="D12" i="2" s="1"/>
  <c r="AF6" i="1"/>
  <c r="AC8" i="1"/>
  <c r="O8" i="1"/>
  <c r="S8" i="2" s="1"/>
  <c r="O12" i="1"/>
  <c r="S12" i="2" s="1"/>
  <c r="F8" i="1"/>
  <c r="F8" i="2" s="1"/>
  <c r="N12" i="1"/>
  <c r="P12" i="2" s="1"/>
  <c r="O13" i="1"/>
  <c r="S13" i="2" s="1"/>
  <c r="N8" i="1"/>
  <c r="P8" i="2" s="1"/>
  <c r="Z6" i="2"/>
  <c r="V8" i="1"/>
  <c r="B12" i="1"/>
  <c r="B12" i="2" s="1"/>
  <c r="AD8" i="1"/>
  <c r="AA13" i="1"/>
  <c r="M6" i="2"/>
  <c r="F6" i="2"/>
  <c r="AD13" i="1"/>
  <c r="T6" i="2"/>
  <c r="H6" i="2"/>
  <c r="D8" i="1"/>
  <c r="D8" i="2" s="1"/>
  <c r="D13" i="1"/>
  <c r="D13" i="2" s="1"/>
  <c r="AE10" i="1"/>
  <c r="AE13" i="1"/>
  <c r="AC12" i="1"/>
  <c r="AC10" i="1"/>
  <c r="Y13" i="1"/>
  <c r="W13" i="1"/>
  <c r="W10" i="1"/>
  <c r="V10" i="1"/>
  <c r="V12" i="1"/>
  <c r="U8" i="1"/>
  <c r="U12" i="1"/>
  <c r="AA12" i="2"/>
  <c r="AA6" i="2"/>
  <c r="Y10" i="2"/>
  <c r="Y6" i="2"/>
  <c r="Y13" i="2"/>
  <c r="W6" i="2"/>
  <c r="V6" i="2"/>
  <c r="X8" i="2"/>
  <c r="X10" i="2"/>
  <c r="S13" i="1"/>
  <c r="X13" i="2" s="1"/>
  <c r="S12" i="1"/>
  <c r="X12" i="2" s="1"/>
  <c r="R6" i="2"/>
  <c r="W12" i="1"/>
  <c r="Z10" i="1"/>
  <c r="Z12" i="1"/>
  <c r="Z13" i="1"/>
  <c r="Y8" i="1"/>
  <c r="Y10" i="1"/>
  <c r="AA10" i="2"/>
  <c r="AA13" i="2"/>
  <c r="T13" i="1"/>
  <c r="Z13" i="2" s="1"/>
  <c r="T8" i="1"/>
  <c r="Z8" i="2" s="1"/>
  <c r="T10" i="1"/>
  <c r="Z10" i="2" s="1"/>
  <c r="W12" i="2"/>
  <c r="W8" i="2"/>
  <c r="W13" i="2"/>
  <c r="R8" i="1"/>
  <c r="V8" i="2" s="1"/>
  <c r="R13" i="1"/>
  <c r="V13" i="2" s="1"/>
  <c r="R12" i="1"/>
  <c r="V12" i="2" s="1"/>
  <c r="Q8" i="1"/>
  <c r="U8" i="2" s="1"/>
  <c r="Q12" i="1"/>
  <c r="U12" i="2" s="1"/>
  <c r="Q13" i="1"/>
  <c r="U13" i="2" s="1"/>
  <c r="Q10" i="1"/>
  <c r="U10" i="2" s="1"/>
  <c r="P8" i="1"/>
  <c r="T8" i="2" s="1"/>
  <c r="R10" i="2"/>
  <c r="R12" i="2"/>
  <c r="Q12" i="2"/>
  <c r="N10" i="1"/>
  <c r="P10" i="2" s="1"/>
  <c r="P6" i="2"/>
  <c r="O12" i="2"/>
  <c r="O8" i="2"/>
  <c r="O10" i="2"/>
  <c r="O13" i="2"/>
  <c r="M8" i="2"/>
  <c r="M10" i="2"/>
  <c r="M12" i="2"/>
  <c r="K6" i="2"/>
  <c r="F10" i="1"/>
  <c r="F10" i="2" s="1"/>
  <c r="F12" i="1"/>
  <c r="F12" i="2" s="1"/>
  <c r="C8" i="1"/>
  <c r="C8" i="2" s="1"/>
  <c r="C13" i="1"/>
  <c r="C13" i="2" s="1"/>
  <c r="C10" i="1"/>
  <c r="C10" i="2" s="1"/>
  <c r="B8" i="1"/>
  <c r="B6" i="2"/>
  <c r="AE8" i="1"/>
  <c r="AA8" i="1"/>
  <c r="AA12" i="1"/>
  <c r="AD10" i="1"/>
  <c r="B9" i="2" l="1"/>
  <c r="AF9" i="1"/>
  <c r="B13" i="1"/>
  <c r="B8" i="2"/>
  <c r="B10" i="1"/>
  <c r="D9" i="2"/>
  <c r="D10" i="1"/>
  <c r="D10" i="2" s="1"/>
  <c r="P10" i="1"/>
  <c r="T10" i="2" s="1"/>
  <c r="T9" i="2"/>
  <c r="T13" i="2"/>
  <c r="B13" i="2" l="1"/>
  <c r="AF13" i="1"/>
  <c r="B10" i="2"/>
  <c r="AF10" i="1"/>
</calcChain>
</file>

<file path=xl/sharedStrings.xml><?xml version="1.0" encoding="utf-8"?>
<sst xmlns="http://schemas.openxmlformats.org/spreadsheetml/2006/main" count="235" uniqueCount="137">
  <si>
    <t>Administrative Costs</t>
  </si>
  <si>
    <t>% of Admin Cost</t>
  </si>
  <si>
    <t>Direct Expenditures</t>
  </si>
  <si>
    <t>% of Direct Expenditures</t>
  </si>
  <si>
    <t>Indirect Expenditures</t>
  </si>
  <si>
    <t>% of Indirect Expenditures</t>
  </si>
  <si>
    <t>Unexpended Funds</t>
  </si>
  <si>
    <t>Explanation of Unexpended Funds</t>
  </si>
  <si>
    <t>Eligible Persons</t>
  </si>
  <si>
    <t># Persons Served</t>
  </si>
  <si>
    <t># People on Waiting List</t>
  </si>
  <si>
    <t>Performance Measures</t>
  </si>
  <si>
    <t>Title III B</t>
  </si>
  <si>
    <t>Title III C1</t>
  </si>
  <si>
    <t>Title III C2</t>
  </si>
  <si>
    <t>Title III E</t>
  </si>
  <si>
    <t>Title III B Omb</t>
  </si>
  <si>
    <t>Title VII Ombudsman</t>
  </si>
  <si>
    <t>CDSME</t>
  </si>
  <si>
    <t>Title V</t>
  </si>
  <si>
    <t>Disability Resource Center</t>
  </si>
  <si>
    <t>FAST</t>
  </si>
  <si>
    <t>State Long Term Care Ombudsman</t>
  </si>
  <si>
    <t>Homecare</t>
  </si>
  <si>
    <t>SHIP</t>
  </si>
  <si>
    <t>Grant Award</t>
  </si>
  <si>
    <t>List of Direct Services provided by ADD</t>
  </si>
  <si>
    <t>as listed in MOA</t>
  </si>
  <si>
    <t>Local Road Updates</t>
  </si>
  <si>
    <t>Regional Transportation</t>
  </si>
  <si>
    <t>Intermediary Relending Program</t>
  </si>
  <si>
    <t>Source of Funds:</t>
  </si>
  <si>
    <t>Revolving Loan Fund</t>
  </si>
  <si>
    <t>Interest Earned on Investments</t>
  </si>
  <si>
    <t>Local Contributions</t>
  </si>
  <si>
    <t>Explanation as to why funds are being carried forward:</t>
  </si>
  <si>
    <t>Amount</t>
  </si>
  <si>
    <t>Surplus from Performance Based Contracts</t>
  </si>
  <si>
    <t>Community &amp; Economic Development</t>
  </si>
  <si>
    <t>Area Agency on Aging and Independent Living</t>
  </si>
  <si>
    <t>Direct Service Providers/Contractors Contracted by ADD and services provided</t>
  </si>
  <si>
    <t>Career Center Operators</t>
  </si>
  <si>
    <t>Training Service Providers and services provided</t>
  </si>
  <si>
    <t>Total Grant Funds</t>
  </si>
  <si>
    <t>Non Cash Pension Expense Adjustment to reflect agency's proportionate share of the net pension liability related to the County Employee Retirement System</t>
  </si>
  <si>
    <t>Lee, Owsley, Breathitt, Wolfe, Knott, Letcher, Leslie, Perry</t>
  </si>
  <si>
    <r>
      <rPr>
        <b/>
        <u/>
        <sz val="11"/>
        <color theme="1"/>
        <rFont val="Calibri"/>
        <family val="2"/>
        <scheme val="minor"/>
      </rPr>
      <t>Appalred</t>
    </r>
    <r>
      <rPr>
        <sz val="11"/>
        <color theme="1"/>
        <rFont val="Calibri"/>
        <family val="2"/>
        <scheme val="minor"/>
      </rPr>
      <t xml:space="preserve"> - Legal Assistance</t>
    </r>
  </si>
  <si>
    <r>
      <rPr>
        <b/>
        <sz val="10"/>
        <color theme="1"/>
        <rFont val="Calibri"/>
        <family val="2"/>
        <scheme val="minor"/>
      </rPr>
      <t>All 8 KRADD Counties:</t>
    </r>
    <r>
      <rPr>
        <sz val="10"/>
        <color theme="1"/>
        <rFont val="Calibri"/>
        <family val="2"/>
        <scheme val="minor"/>
      </rPr>
      <t xml:space="preserve"> Assistance, Training, Individual Counseling, Support Groups, Information, Respite, Supplemental Services </t>
    </r>
  </si>
  <si>
    <t>NONE</t>
  </si>
  <si>
    <r>
      <rPr>
        <b/>
        <sz val="10"/>
        <color theme="1"/>
        <rFont val="Calibri"/>
        <family val="2"/>
        <scheme val="minor"/>
      </rPr>
      <t>Knott Co Fiscal Court, Owsley Co Senior Citizens, Breathitt Co Senior Citizens</t>
    </r>
    <r>
      <rPr>
        <sz val="10"/>
        <color theme="1"/>
        <rFont val="Calibri"/>
        <family val="2"/>
        <scheme val="minor"/>
      </rPr>
      <t xml:space="preserve"> -  CDSME Classes</t>
    </r>
  </si>
  <si>
    <t>Kentucky River Area Development District</t>
  </si>
  <si>
    <t>Update any local road changes or additions for use with the state 911 system</t>
  </si>
  <si>
    <t>Program serves entire KRADD Region</t>
  </si>
  <si>
    <t>Assist local governments with any economic development activity, including administrative duties for all industrial boards, grant writing, grant administration and technical assistance for ED projects and Develop a Regional CEDS every 5 years with annual updates.</t>
  </si>
  <si>
    <t>Assist Local governments with project planning and development with CDBG eligible projects, write CDBG applications, conduct Environmental Reviews and do project administration and technical assistance which includes drawing down payments monthly, attending project meetings, monitoring payrolls, conducting employee interviews, etc.</t>
  </si>
  <si>
    <t>Assist Local governments with project planning and development with Business Development and Job Creation, Education and Workforce Development, Adequate Healthcare and Infrastructure Development.  Complete ARC and a variety of grants, provide  technical assistance and grant administration.</t>
  </si>
  <si>
    <t>Provide technical assistance to local governments, including budgeting and financial and personnel guidance.  Assist with tax allocations.  Provide training for local officials and staff.</t>
  </si>
  <si>
    <t>Maintain and update state data fies on all local water &amp; watse water systems, which includes GPS mapping of all systems.  Work with local governments and entities in project development.  Enter all projects into a state profile system.</t>
  </si>
  <si>
    <t>Provide initial Phase 1 and Phase 2 assessments for possible brownfields properties.  Write clean-up grants for identified Brownfields sites.  Provide technical assistance and grant administration.</t>
  </si>
  <si>
    <t xml:space="preserve">Work with the local highway districts and local officials to prioritize and montior transportation projects.  Work with highway district offices to identify potential projects and collect roadway data.  </t>
  </si>
  <si>
    <t>Complete all required reports, file clearing house documents. Work with Special Districts with SPGE Registration and reporting.  Assist local governments in procurement procedures.  Work with local governments with UFR reporting and financial administration.  Assist local units of government with a variety of grant programs.  Assist local government and other applicants with planning, development and applications related to emergency management, disaster and homeland security/public safety.</t>
  </si>
  <si>
    <t>JFA - Program Administration</t>
  </si>
  <si>
    <t>JFA - Management Assistance</t>
  </si>
  <si>
    <t>JFA - CDBG</t>
  </si>
  <si>
    <t>JFA - Community &amp; Economic Development</t>
  </si>
  <si>
    <t>Glossary &amp; Acronym List</t>
  </si>
  <si>
    <t>Support Services</t>
  </si>
  <si>
    <t>Congregate Meals</t>
  </si>
  <si>
    <t>Home Delivered Meals</t>
  </si>
  <si>
    <t>Title III D</t>
  </si>
  <si>
    <t>Disease Prevention</t>
  </si>
  <si>
    <t>Family Caregiver Program</t>
  </si>
  <si>
    <t>NSIP</t>
  </si>
  <si>
    <t>Nutrition Services Incentive Program</t>
  </si>
  <si>
    <t>Chronic Disease Self Management Education</t>
  </si>
  <si>
    <t>Senior Employment</t>
  </si>
  <si>
    <t>Functional Assessment Service Team</t>
  </si>
  <si>
    <t>State Health Insurance Assistance Program</t>
  </si>
  <si>
    <t>MIPPA SHIP</t>
  </si>
  <si>
    <t>Medicare Improvements for Patients and Providers Act State Health Insurance Assistance Program</t>
  </si>
  <si>
    <t>MIPPA AAA</t>
  </si>
  <si>
    <t>Medicare Improvements for Patients and Providers Act State Agencies on Aging</t>
  </si>
  <si>
    <t>MIPPA ADRC</t>
  </si>
  <si>
    <t>Medicare Improvements for Patients and Providers Act Aging and Disability Resource Center</t>
  </si>
  <si>
    <t>JFA - EDA</t>
  </si>
  <si>
    <t>Joint Funding Administration - Economic Development Administration</t>
  </si>
  <si>
    <t>Joint Funding Administration - Community Development Block Grants</t>
  </si>
  <si>
    <t>Kenntucky River Area Development District</t>
  </si>
  <si>
    <t>JFA-ARC</t>
  </si>
  <si>
    <t>Joint Funding Administration - Appalachia Regional Commission</t>
  </si>
  <si>
    <t/>
  </si>
  <si>
    <r>
      <rPr>
        <b/>
        <u/>
        <sz val="10"/>
        <color theme="1"/>
        <rFont val="Calibri"/>
        <family val="2"/>
        <scheme val="minor"/>
      </rPr>
      <t>All 8 KRADD Counties</t>
    </r>
    <r>
      <rPr>
        <sz val="10"/>
        <color theme="1"/>
        <rFont val="Calibri"/>
        <family val="2"/>
        <scheme val="minor"/>
      </rPr>
      <t>- Advocacy, Education, Health Promotion, I &amp; A, Legal Assistance, Outreach, Public Info., Telephone Reassurance, Transportation</t>
    </r>
  </si>
  <si>
    <r>
      <t xml:space="preserve">All 8 KRADD Counties- </t>
    </r>
    <r>
      <rPr>
        <sz val="10"/>
        <color theme="1"/>
        <rFont val="Calibri"/>
        <family val="2"/>
        <scheme val="minor"/>
      </rPr>
      <t>Congregate Meals and Nutrition Education</t>
    </r>
  </si>
  <si>
    <r>
      <t xml:space="preserve">All 8 KRADD Counties - </t>
    </r>
    <r>
      <rPr>
        <sz val="10"/>
        <color theme="1"/>
        <rFont val="Calibri"/>
        <family val="2"/>
        <scheme val="minor"/>
      </rPr>
      <t>Home Delivered Meals and Nutrition Education</t>
    </r>
  </si>
  <si>
    <t>All 8 KRADD Counties - Investigate client/family complaints and provide training in 11 Nursing/Personal Care homes</t>
  </si>
  <si>
    <t>All 8 KRADD Counties - Congregate &amp; Home Delivered Meals</t>
  </si>
  <si>
    <r>
      <rPr>
        <b/>
        <u/>
        <sz val="11"/>
        <color theme="1"/>
        <rFont val="Calibri"/>
        <family val="2"/>
        <scheme val="minor"/>
      </rPr>
      <t>KRADD, BSADD, BTADD</t>
    </r>
    <r>
      <rPr>
        <sz val="11"/>
        <color theme="1"/>
        <rFont val="Calibri"/>
        <family val="2"/>
        <scheme val="minor"/>
      </rPr>
      <t xml:space="preserve"> - On the Job Training Services for senior emplyees</t>
    </r>
  </si>
  <si>
    <r>
      <rPr>
        <b/>
        <sz val="10"/>
        <color theme="1"/>
        <rFont val="Calibri"/>
        <family val="2"/>
        <scheme val="minor"/>
      </rPr>
      <t>All 8 KRADD Counties:</t>
    </r>
    <r>
      <rPr>
        <sz val="10"/>
        <color theme="1"/>
        <rFont val="Calibri"/>
        <family val="2"/>
        <scheme val="minor"/>
      </rPr>
      <t xml:space="preserve">  Assess &amp; Refer persons to the appropriate service</t>
    </r>
  </si>
  <si>
    <t>All KRADD Counties- Provide training &amp; supplies for Case Managers in times of emergencies</t>
  </si>
  <si>
    <r>
      <t xml:space="preserve">All 8 KRADD Counties - </t>
    </r>
    <r>
      <rPr>
        <b/>
        <sz val="10"/>
        <color theme="1"/>
        <rFont val="Calibri"/>
        <family val="2"/>
        <scheme val="minor"/>
      </rPr>
      <t>Assist Elderly clients with Medicaid &amp; Medicare applications</t>
    </r>
  </si>
  <si>
    <t>All 8 KRADD Counties - Provide Health &amp; education &amp; exercise programs</t>
  </si>
  <si>
    <t>Local Funds (Match or applied)*</t>
  </si>
  <si>
    <t>Title VII Elder Abuse</t>
  </si>
  <si>
    <t xml:space="preserve">NSIP </t>
  </si>
  <si>
    <t xml:space="preserve">MIPPA AAA </t>
  </si>
  <si>
    <t xml:space="preserve">MIPPA ADRC </t>
  </si>
  <si>
    <t xml:space="preserve"> Appalachian Regional Commission</t>
  </si>
  <si>
    <t>Miscellaneous Performance Contracts</t>
  </si>
  <si>
    <t>These are not grant awards they are fee for service contracts.  Excess funds are used to support overspent projects.</t>
  </si>
  <si>
    <t>All 8 KRADD Counties - Provide CaseManagement, Homecare services &amp; Home Delivered Meals to the home bound elderly</t>
  </si>
  <si>
    <t>ALL 8 KRADD Counties - Case Manage Mediciad clients who are able to hire their own employess to provide services, such as homemaking and personal care.  Payroll for these individuals are also processed by the ADD.</t>
  </si>
  <si>
    <t>PDS</t>
  </si>
  <si>
    <t>Particpant Directed Services - Medicaid</t>
  </si>
  <si>
    <t>N/A</t>
  </si>
  <si>
    <t>Funds will be utilized for match requirements and reallocate to unfunded programs</t>
  </si>
  <si>
    <t>Performance based contracts are fee for service and any funds not utilized are applied to programs that are underfunded</t>
  </si>
  <si>
    <t>*$108,430 spent on direct service by Aging Subcontractors is not included</t>
  </si>
  <si>
    <t>*$221,013 spent on direct service by Aging Subcontractors is not included</t>
  </si>
  <si>
    <t>*$42,785 spent  on direct service by Aging Subcontractors is not included</t>
  </si>
  <si>
    <t>*$327 spent  on direct service by Aging Subcontractors is not included</t>
  </si>
  <si>
    <t>* Includes $29,262 in Medicaid ADRC NO Wrong Door Federal/Local Funds</t>
  </si>
  <si>
    <t>JFA-EDA CARES Funds</t>
  </si>
  <si>
    <t>Expanded Senior Meals Program</t>
  </si>
  <si>
    <r>
      <t xml:space="preserve">All 8 KRADD Counties - </t>
    </r>
    <r>
      <rPr>
        <u/>
        <sz val="10"/>
        <color theme="1"/>
        <rFont val="Calibri"/>
        <family val="2"/>
        <scheme val="minor"/>
      </rPr>
      <t xml:space="preserve">Expanded C-1  Congregate meals and C-2 home delivered meals and nutrition education services                         </t>
    </r>
  </si>
  <si>
    <t>Total amount of Reserves for FY 2024</t>
  </si>
  <si>
    <t>KYCG GP</t>
  </si>
  <si>
    <t>Transportation SS4A</t>
  </si>
  <si>
    <t>University of Kentucky Research Center</t>
  </si>
  <si>
    <r>
      <rPr>
        <b/>
        <u/>
        <sz val="10"/>
        <color theme="1"/>
        <rFont val="Calibri"/>
        <family val="2"/>
        <scheme val="minor"/>
      </rPr>
      <t xml:space="preserve"> Leslie Co Fiscal Court, Knott Co Fiscal Court</t>
    </r>
    <r>
      <rPr>
        <sz val="10"/>
        <color theme="1"/>
        <rFont val="Calibri"/>
        <family val="2"/>
        <scheme val="minor"/>
      </rPr>
      <t xml:space="preserve"> - Congregate Meals and Nutrition Education</t>
    </r>
  </si>
  <si>
    <r>
      <rPr>
        <b/>
        <u/>
        <sz val="10"/>
        <color theme="1"/>
        <rFont val="Calibri"/>
        <family val="2"/>
        <scheme val="minor"/>
      </rPr>
      <t xml:space="preserve"> Leslie Co Fiscal Court, Knott Co Fiscal Court</t>
    </r>
    <r>
      <rPr>
        <sz val="10"/>
        <color theme="1"/>
        <rFont val="Calibri"/>
        <family val="2"/>
        <scheme val="minor"/>
      </rPr>
      <t xml:space="preserve"> - Home Delivered Meals and Nutrition Education</t>
    </r>
  </si>
  <si>
    <r>
      <t xml:space="preserve">All 8 KRADD Counties-                                    </t>
    </r>
    <r>
      <rPr>
        <sz val="10"/>
        <color theme="1"/>
        <rFont val="Calibri"/>
        <family val="2"/>
        <scheme val="minor"/>
      </rPr>
      <t>offering support to grandparents raising grandchildren</t>
    </r>
  </si>
  <si>
    <r>
      <rPr>
        <b/>
        <u/>
        <sz val="10"/>
        <color theme="1"/>
        <rFont val="Calibri"/>
        <family val="2"/>
        <scheme val="minor"/>
      </rPr>
      <t>Leslie Co Fiscal Court, Knott Co Fiscal Court</t>
    </r>
    <r>
      <rPr>
        <sz val="10"/>
        <color theme="1"/>
        <rFont val="Calibri"/>
        <family val="2"/>
        <scheme val="minor"/>
      </rPr>
      <t xml:space="preserve"> -Expanded C-1  Congregate meals and C-2 home delivered meals and nutrition education services    </t>
    </r>
  </si>
  <si>
    <r>
      <rPr>
        <b/>
        <sz val="10"/>
        <color theme="1"/>
        <rFont val="Calibri"/>
        <family val="2"/>
        <scheme val="minor"/>
      </rPr>
      <t xml:space="preserve"> Leslie Fiscal Court, Knott Co Fiscal Court, Breathitt Co Senior Citizens</t>
    </r>
    <r>
      <rPr>
        <sz val="10"/>
        <color theme="1"/>
        <rFont val="Calibri"/>
        <family val="2"/>
        <scheme val="minor"/>
      </rPr>
      <t xml:space="preserve"> -  Advocacy, Education, Health Promotion, I &amp; A,  Outreach, Public Info., Telephone Reassurance, Transportation</t>
    </r>
  </si>
  <si>
    <r>
      <rPr>
        <b/>
        <u/>
        <sz val="10"/>
        <color theme="1"/>
        <rFont val="Calibri"/>
        <family val="2"/>
        <scheme val="minor"/>
      </rPr>
      <t>Leslie Co Fiscal Court, Knott Co Fiscal Court</t>
    </r>
    <r>
      <rPr>
        <sz val="10"/>
        <color theme="1"/>
        <rFont val="Calibri"/>
        <family val="2"/>
        <scheme val="minor"/>
      </rPr>
      <t xml:space="preserve"> - Home Delivered Meals and Nutrition Education</t>
    </r>
  </si>
  <si>
    <r>
      <rPr>
        <b/>
        <u/>
        <sz val="10"/>
        <color theme="1"/>
        <rFont val="Calibri"/>
        <family val="2"/>
        <scheme val="minor"/>
      </rPr>
      <t>Leslie Co Fiscal Court, Knott Co Fiscal Court</t>
    </r>
    <r>
      <rPr>
        <sz val="10"/>
        <color theme="1"/>
        <rFont val="Calibri"/>
        <family val="2"/>
        <scheme val="minor"/>
      </rPr>
      <t xml:space="preserve"> - Congregate &amp; Home Delivered Meals and Nutrition Education</t>
    </r>
  </si>
  <si>
    <r>
      <rPr>
        <b/>
        <u/>
        <sz val="10"/>
        <color theme="1"/>
        <rFont val="Calibri"/>
        <family val="2"/>
        <scheme val="minor"/>
      </rPr>
      <t xml:space="preserve"> Leslie Co Fiscal Court, Knott Co Fiscal Court</t>
    </r>
    <r>
      <rPr>
        <sz val="10"/>
        <color theme="1"/>
        <rFont val="Calibri"/>
        <family val="2"/>
        <scheme val="minor"/>
      </rPr>
      <t xml:space="preserve"> - Education &amp; Health Prevention</t>
    </r>
  </si>
  <si>
    <r>
      <rPr>
        <b/>
        <u/>
        <sz val="10"/>
        <color theme="1"/>
        <rFont val="Calibri"/>
        <family val="2"/>
        <scheme val="minor"/>
      </rPr>
      <t>Leslie Co Fiscal Court, Knott Co Fiscal Court</t>
    </r>
    <r>
      <rPr>
        <sz val="10"/>
        <color theme="1"/>
        <rFont val="Calibri"/>
        <family val="2"/>
        <scheme val="minor"/>
      </rPr>
      <t xml:space="preserve"> -Cong &amp; Home Del Meals and Nutrition Education are provided to eligible individuals age 60 plus.  Approved menus are followed in order to qualify for NSIP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</si>
</sst>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u/>
      <sz val="11"/>
      <color theme="1"/>
      <name val="Calibri"/>
      <family val="2"/>
      <scheme val="minor"/>
    </font>
    <font>
      <b/>
      <sz val="14"/>
      <color theme="1"/>
      <name val="Calibri"/>
      <family val="2"/>
      <scheme val="minor"/>
    </font>
    <font>
      <sz val="11"/>
      <name val="Calibri"/>
      <family val="2"/>
      <scheme val="minor"/>
    </font>
    <font>
      <u/>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0" fillId="0" borderId="0" xfId="0" applyAlignment="1">
      <alignment wrapText="1"/>
    </xf>
    <xf numFmtId="0" fontId="0" fillId="0" borderId="1" xfId="0" applyBorder="1" applyAlignment="1">
      <alignment horizontal="center" wrapText="1"/>
    </xf>
    <xf numFmtId="44" fontId="0" fillId="0" borderId="1" xfId="1" applyFont="1" applyBorder="1" applyAlignment="1">
      <alignment horizontal="center" wrapText="1"/>
    </xf>
    <xf numFmtId="0" fontId="0" fillId="0" borderId="1" xfId="0" applyBorder="1" applyAlignment="1">
      <alignment wrapText="1"/>
    </xf>
    <xf numFmtId="44" fontId="0" fillId="0" borderId="1" xfId="1" applyFont="1" applyBorder="1"/>
    <xf numFmtId="0" fontId="0" fillId="0" borderId="1" xfId="0" applyBorder="1"/>
    <xf numFmtId="9" fontId="0" fillId="0" borderId="1" xfId="2" applyFont="1" applyBorder="1"/>
    <xf numFmtId="0" fontId="0" fillId="0" borderId="1" xfId="0" applyBorder="1" applyAlignment="1"/>
    <xf numFmtId="0" fontId="0" fillId="0" borderId="0" xfId="0" applyBorder="1" applyAlignment="1">
      <alignment wrapText="1"/>
    </xf>
    <xf numFmtId="0" fontId="0" fillId="0" borderId="0" xfId="0" applyBorder="1"/>
    <xf numFmtId="0" fontId="0" fillId="0" borderId="0" xfId="0" applyBorder="1" applyAlignment="1">
      <alignment horizontal="center" vertical="center" wrapText="1"/>
    </xf>
    <xf numFmtId="44" fontId="0" fillId="0" borderId="0" xfId="1" applyFont="1"/>
    <xf numFmtId="0" fontId="2" fillId="0" borderId="0" xfId="0" applyFont="1"/>
    <xf numFmtId="0" fontId="2" fillId="0" borderId="0" xfId="0" applyFont="1" applyBorder="1"/>
    <xf numFmtId="44" fontId="0" fillId="0" borderId="0" xfId="1" applyFont="1" applyBorder="1"/>
    <xf numFmtId="0" fontId="0" fillId="0" borderId="3" xfId="0" applyBorder="1"/>
    <xf numFmtId="0" fontId="0" fillId="0" borderId="4" xfId="0" applyBorder="1"/>
    <xf numFmtId="0" fontId="0" fillId="0" borderId="5" xfId="0" applyBorder="1"/>
    <xf numFmtId="44" fontId="0" fillId="0" borderId="3" xfId="1" applyFont="1" applyBorder="1"/>
    <xf numFmtId="44" fontId="0" fillId="0" borderId="4" xfId="1" applyFont="1" applyBorder="1"/>
    <xf numFmtId="44" fontId="0" fillId="0" borderId="5" xfId="1" applyFont="1" applyBorder="1"/>
    <xf numFmtId="9" fontId="0" fillId="0" borderId="1" xfId="2" applyFont="1" applyBorder="1" applyAlignment="1">
      <alignment wrapText="1"/>
    </xf>
    <xf numFmtId="9" fontId="0" fillId="0" borderId="0" xfId="2" applyFont="1"/>
    <xf numFmtId="44" fontId="0" fillId="0" borderId="1" xfId="1" applyFont="1" applyBorder="1" applyAlignment="1">
      <alignment horizontal="left" wrapText="1"/>
    </xf>
    <xf numFmtId="44" fontId="0" fillId="0" borderId="1" xfId="1" applyFont="1" applyBorder="1" applyAlignment="1">
      <alignment wrapText="1"/>
    </xf>
    <xf numFmtId="44" fontId="0" fillId="0" borderId="1" xfId="0" applyNumberFormat="1" applyBorder="1" applyAlignment="1">
      <alignment horizontal="left" wrapText="1"/>
    </xf>
    <xf numFmtId="9" fontId="0" fillId="0" borderId="1" xfId="2" applyFont="1" applyBorder="1" applyAlignment="1">
      <alignment horizontal="left" wrapText="1"/>
    </xf>
    <xf numFmtId="44" fontId="0" fillId="0" borderId="5" xfId="1" applyFont="1" applyBorder="1" applyAlignment="1">
      <alignment horizontal="left" wrapText="1"/>
    </xf>
    <xf numFmtId="0" fontId="0" fillId="0" borderId="1" xfId="0" applyBorder="1" applyAlignment="1">
      <alignment horizontal="center" vertical="center" wrapText="1"/>
    </xf>
    <xf numFmtId="0" fontId="0" fillId="0" borderId="0" xfId="0" applyBorder="1" applyAlignment="1">
      <alignment horizontal="center" wrapText="1"/>
    </xf>
    <xf numFmtId="0" fontId="3" fillId="0" borderId="1" xfId="0" applyFont="1" applyBorder="1" applyAlignment="1">
      <alignment wrapText="1"/>
    </xf>
    <xf numFmtId="0" fontId="5" fillId="0" borderId="1" xfId="0" applyFont="1" applyBorder="1" applyAlignment="1">
      <alignment wrapText="1"/>
    </xf>
    <xf numFmtId="0" fontId="0" fillId="2" borderId="1" xfId="0" applyFill="1" applyBorder="1" applyAlignment="1">
      <alignment horizontal="center" wrapText="1"/>
    </xf>
    <xf numFmtId="44" fontId="0" fillId="2" borderId="5" xfId="1" applyFont="1" applyFill="1" applyBorder="1"/>
    <xf numFmtId="44" fontId="0" fillId="2" borderId="1" xfId="1" applyFont="1" applyFill="1" applyBorder="1"/>
    <xf numFmtId="9" fontId="0" fillId="2" borderId="1" xfId="2" applyFont="1" applyFill="1" applyBorder="1"/>
    <xf numFmtId="0" fontId="0" fillId="2" borderId="1" xfId="0" applyFill="1" applyBorder="1"/>
    <xf numFmtId="0" fontId="0" fillId="2" borderId="1" xfId="0" applyFill="1" applyBorder="1" applyAlignment="1">
      <alignment wrapText="1"/>
    </xf>
    <xf numFmtId="0" fontId="0" fillId="2" borderId="0" xfId="0" applyFill="1"/>
    <xf numFmtId="0" fontId="2" fillId="2" borderId="1" xfId="0" applyFont="1" applyFill="1" applyBorder="1" applyAlignment="1">
      <alignment wrapText="1"/>
    </xf>
    <xf numFmtId="0" fontId="0" fillId="3" borderId="1" xfId="0" applyFill="1" applyBorder="1" applyAlignment="1">
      <alignment wrapText="1"/>
    </xf>
    <xf numFmtId="0" fontId="0" fillId="3" borderId="1" xfId="0" applyFill="1" applyBorder="1"/>
    <xf numFmtId="0" fontId="0" fillId="3" borderId="0" xfId="0" applyFill="1" applyBorder="1"/>
    <xf numFmtId="0" fontId="0" fillId="0" borderId="0" xfId="0" applyAlignment="1">
      <alignment horizontal="centerContinuous"/>
    </xf>
    <xf numFmtId="9" fontId="0" fillId="0" borderId="1" xfId="2" applyFont="1" applyFill="1" applyBorder="1"/>
    <xf numFmtId="44" fontId="0" fillId="0" borderId="1" xfId="1" applyFont="1" applyFill="1" applyBorder="1"/>
    <xf numFmtId="44" fontId="0" fillId="3" borderId="1" xfId="1" applyFont="1" applyFill="1" applyBorder="1"/>
    <xf numFmtId="44" fontId="0" fillId="3" borderId="1" xfId="1" applyFont="1" applyFill="1" applyBorder="1" applyAlignment="1">
      <alignment horizontal="center" wrapText="1"/>
    </xf>
    <xf numFmtId="44" fontId="0" fillId="0" borderId="1" xfId="0" applyNumberFormat="1" applyBorder="1" applyAlignment="1">
      <alignment wrapText="1"/>
    </xf>
    <xf numFmtId="0" fontId="0" fillId="0" borderId="5" xfId="0" applyBorder="1" applyAlignment="1">
      <alignment horizontal="center" wrapText="1"/>
    </xf>
    <xf numFmtId="0" fontId="0" fillId="0" borderId="1" xfId="0" applyBorder="1" applyAlignment="1">
      <alignment horizontal="center" wrapText="1"/>
    </xf>
    <xf numFmtId="0" fontId="0" fillId="3" borderId="0" xfId="0" applyFill="1"/>
    <xf numFmtId="0" fontId="0" fillId="0" borderId="11" xfId="0" applyBorder="1"/>
    <xf numFmtId="0" fontId="0" fillId="0" borderId="0" xfId="0" applyBorder="1" applyAlignment="1"/>
    <xf numFmtId="0" fontId="0" fillId="0" borderId="12" xfId="0" applyBorder="1"/>
    <xf numFmtId="0" fontId="0" fillId="0" borderId="4" xfId="0" applyBorder="1" applyAlignment="1">
      <alignment wrapText="1"/>
    </xf>
    <xf numFmtId="0" fontId="0" fillId="0" borderId="5" xfId="0" applyBorder="1" applyAlignment="1">
      <alignment wrapText="1"/>
    </xf>
    <xf numFmtId="0" fontId="0" fillId="3" borderId="1" xfId="0" applyFill="1" applyBorder="1" applyAlignment="1">
      <alignment horizontal="center" wrapText="1"/>
    </xf>
    <xf numFmtId="44" fontId="0" fillId="3" borderId="5" xfId="1" applyFont="1" applyFill="1" applyBorder="1"/>
    <xf numFmtId="9" fontId="0" fillId="3" borderId="1" xfId="2" applyFont="1" applyFill="1" applyBorder="1"/>
    <xf numFmtId="0" fontId="0" fillId="0" borderId="0" xfId="0" applyFill="1"/>
    <xf numFmtId="0" fontId="2" fillId="0" borderId="4" xfId="0" applyFont="1" applyFill="1" applyBorder="1" applyAlignment="1">
      <alignment wrapText="1"/>
    </xf>
    <xf numFmtId="0" fontId="0" fillId="0" borderId="4" xfId="0" applyFill="1" applyBorder="1" applyAlignment="1">
      <alignment wrapText="1"/>
    </xf>
    <xf numFmtId="0" fontId="0" fillId="0" borderId="5" xfId="0" applyFill="1" applyBorder="1" applyAlignment="1">
      <alignment wrapText="1"/>
    </xf>
    <xf numFmtId="0" fontId="0" fillId="0" borderId="12" xfId="0" applyFill="1" applyBorder="1"/>
    <xf numFmtId="0" fontId="0" fillId="0" borderId="1" xfId="0" applyFill="1" applyBorder="1"/>
    <xf numFmtId="0" fontId="0" fillId="0" borderId="1" xfId="0" applyFill="1" applyBorder="1" applyAlignment="1">
      <alignment horizontal="center" wrapText="1"/>
    </xf>
    <xf numFmtId="44" fontId="0" fillId="0" borderId="5" xfId="1" applyFont="1" applyFill="1" applyBorder="1"/>
    <xf numFmtId="0" fontId="0" fillId="0" borderId="10" xfId="0" applyFill="1" applyBorder="1" applyAlignment="1">
      <alignment horizontal="center"/>
    </xf>
    <xf numFmtId="0" fontId="0" fillId="4" borderId="1" xfId="0" applyFill="1" applyBorder="1" applyAlignment="1">
      <alignment wrapText="1"/>
    </xf>
    <xf numFmtId="0" fontId="0" fillId="4" borderId="1" xfId="0" applyFill="1" applyBorder="1"/>
    <xf numFmtId="0" fontId="0" fillId="4" borderId="5" xfId="0" applyFill="1" applyBorder="1" applyAlignment="1">
      <alignment horizontal="center" wrapText="1"/>
    </xf>
    <xf numFmtId="44" fontId="0" fillId="0" borderId="0" xfId="1" applyFont="1" applyFill="1"/>
    <xf numFmtId="0" fontId="2" fillId="0" borderId="0" xfId="0" applyFont="1" applyFill="1" applyBorder="1"/>
    <xf numFmtId="44" fontId="0" fillId="0" borderId="6" xfId="1" applyFont="1" applyFill="1" applyBorder="1"/>
    <xf numFmtId="44" fontId="0" fillId="0" borderId="2" xfId="1" applyFont="1" applyFill="1" applyBorder="1"/>
    <xf numFmtId="0" fontId="0" fillId="0" borderId="7" xfId="0" applyFill="1" applyBorder="1" applyAlignment="1">
      <alignment horizontal="centerContinuous" wrapText="1"/>
    </xf>
    <xf numFmtId="0" fontId="0" fillId="4" borderId="5" xfId="0" applyFont="1" applyFill="1" applyBorder="1" applyAlignment="1">
      <alignment horizontal="center" wrapText="1"/>
    </xf>
    <xf numFmtId="0" fontId="0" fillId="2" borderId="0" xfId="0" applyFill="1" applyAlignment="1">
      <alignment wrapText="1"/>
    </xf>
    <xf numFmtId="0" fontId="3" fillId="2" borderId="3" xfId="0" applyFont="1" applyFill="1" applyBorder="1" applyAlignment="1">
      <alignment wrapText="1"/>
    </xf>
    <xf numFmtId="0" fontId="0" fillId="2" borderId="3" xfId="0" applyFill="1" applyBorder="1" applyAlignment="1">
      <alignment wrapText="1"/>
    </xf>
    <xf numFmtId="0" fontId="2" fillId="2" borderId="3" xfId="0" applyFont="1" applyFill="1" applyBorder="1" applyAlignment="1">
      <alignment horizontal="center" wrapText="1"/>
    </xf>
    <xf numFmtId="0" fontId="2" fillId="2" borderId="3" xfId="0" applyFont="1" applyFill="1" applyBorder="1" applyAlignment="1">
      <alignment wrapText="1"/>
    </xf>
    <xf numFmtId="0" fontId="2" fillId="2" borderId="3" xfId="0" applyFont="1" applyFill="1" applyBorder="1"/>
    <xf numFmtId="164" fontId="0" fillId="2" borderId="1" xfId="0" applyNumberFormat="1" applyFill="1" applyBorder="1"/>
    <xf numFmtId="44" fontId="0" fillId="0" borderId="1" xfId="1" applyFont="1" applyFill="1" applyBorder="1" applyAlignment="1">
      <alignment horizontal="center" wrapText="1"/>
    </xf>
    <xf numFmtId="0" fontId="0" fillId="4" borderId="5" xfId="0" applyFill="1" applyBorder="1" applyAlignment="1">
      <alignment horizontal="center" wrapText="1"/>
    </xf>
    <xf numFmtId="44" fontId="8" fillId="0" borderId="1" xfId="1" applyFont="1" applyFill="1" applyBorder="1"/>
    <xf numFmtId="44" fontId="0" fillId="0" borderId="1" xfId="0" applyNumberFormat="1" applyFill="1" applyBorder="1" applyAlignment="1">
      <alignment wrapText="1"/>
    </xf>
    <xf numFmtId="0" fontId="3" fillId="0" borderId="1" xfId="0" applyFont="1" applyFill="1" applyBorder="1" applyAlignment="1">
      <alignment wrapText="1"/>
    </xf>
    <xf numFmtId="0" fontId="0" fillId="0" borderId="0" xfId="0" applyFill="1" applyBorder="1"/>
    <xf numFmtId="0" fontId="0" fillId="0" borderId="1" xfId="0" applyFill="1" applyBorder="1" applyAlignment="1">
      <alignment wrapText="1"/>
    </xf>
    <xf numFmtId="0" fontId="0" fillId="0" borderId="1" xfId="0" applyFill="1" applyBorder="1" applyAlignment="1"/>
    <xf numFmtId="0" fontId="0" fillId="0" borderId="1" xfId="0" applyBorder="1" applyAlignment="1">
      <alignment horizontal="center" wrapText="1"/>
    </xf>
    <xf numFmtId="4" fontId="0" fillId="0" borderId="1" xfId="0" applyNumberFormat="1" applyBorder="1" applyAlignment="1">
      <alignment horizontal="center" wrapText="1"/>
    </xf>
    <xf numFmtId="9" fontId="0" fillId="0" borderId="1" xfId="0" applyNumberFormat="1" applyBorder="1" applyAlignment="1">
      <alignment horizontal="center" wrapText="1"/>
    </xf>
    <xf numFmtId="0" fontId="3" fillId="3" borderId="1" xfId="0" applyFont="1" applyFill="1" applyBorder="1" applyAlignment="1">
      <alignment wrapText="1"/>
    </xf>
    <xf numFmtId="0" fontId="3" fillId="0" borderId="3" xfId="0" applyFont="1" applyFill="1" applyBorder="1" applyAlignment="1">
      <alignment wrapText="1"/>
    </xf>
    <xf numFmtId="0" fontId="8" fillId="4" borderId="5" xfId="0" applyFont="1" applyFill="1" applyBorder="1" applyAlignment="1">
      <alignment horizontal="center" wrapText="1"/>
    </xf>
    <xf numFmtId="0" fontId="0" fillId="4" borderId="5" xfId="0" applyFill="1" applyBorder="1" applyAlignment="1">
      <alignment horizontal="center" wrapText="1"/>
    </xf>
    <xf numFmtId="0" fontId="0" fillId="5" borderId="1" xfId="0" applyFill="1" applyBorder="1"/>
    <xf numFmtId="0" fontId="0" fillId="4" borderId="5" xfId="0" applyFill="1" applyBorder="1" applyAlignment="1">
      <alignment horizontal="center" wrapText="1"/>
    </xf>
    <xf numFmtId="0" fontId="0" fillId="0" borderId="1" xfId="0" applyBorder="1" applyAlignment="1">
      <alignment horizontal="center" wrapText="1"/>
    </xf>
    <xf numFmtId="0" fontId="0" fillId="0" borderId="10" xfId="0" applyBorder="1" applyAlignment="1"/>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wrapText="1"/>
    </xf>
    <xf numFmtId="0" fontId="0" fillId="0" borderId="0" xfId="0" applyAlignment="1"/>
    <xf numFmtId="0" fontId="0" fillId="0" borderId="1" xfId="0"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7" fillId="0" borderId="0" xfId="0" applyFont="1" applyAlignment="1">
      <alignment horizontal="center"/>
    </xf>
    <xf numFmtId="0" fontId="3" fillId="2" borderId="1" xfId="0" applyFont="1" applyFill="1" applyBorder="1" applyAlignment="1">
      <alignment wrapText="1"/>
    </xf>
    <xf numFmtId="0" fontId="0" fillId="2" borderId="4" xfId="0" applyFill="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6"/>
  <sheetViews>
    <sheetView workbookViewId="0">
      <pane xSplit="1" ySplit="3" topLeftCell="J13" activePane="bottomRight" state="frozen"/>
      <selection pane="topRight" activeCell="B1" sqref="B1"/>
      <selection pane="bottomLeft" activeCell="A4" sqref="A4"/>
      <selection pane="bottomRight" activeCell="N18" sqref="N18"/>
    </sheetView>
  </sheetViews>
  <sheetFormatPr defaultColWidth="8.90625" defaultRowHeight="14.5" x14ac:dyDescent="0.35"/>
  <cols>
    <col min="1" max="1" width="28.90625" style="1" customWidth="1"/>
    <col min="2" max="2" width="22.453125" style="61" customWidth="1"/>
    <col min="3" max="3" width="16.6328125" bestFit="1" customWidth="1"/>
    <col min="4" max="4" width="23.453125" bestFit="1" customWidth="1"/>
    <col min="5" max="5" width="23.453125" customWidth="1"/>
    <col min="6" max="6" width="25.6328125" customWidth="1"/>
    <col min="7" max="7" width="22.90625" customWidth="1"/>
    <col min="8" max="8" width="22" customWidth="1"/>
    <col min="9" max="23" width="25.6328125" customWidth="1"/>
    <col min="24" max="24" width="25.6328125" hidden="1" customWidth="1"/>
    <col min="25" max="26" width="25.6328125" customWidth="1"/>
    <col min="27" max="27" width="25.6328125" hidden="1" customWidth="1"/>
    <col min="28" max="31" width="25.6328125" customWidth="1"/>
    <col min="32" max="32" width="17" customWidth="1"/>
    <col min="45" max="91" width="0" hidden="1" customWidth="1"/>
    <col min="93" max="154" width="0" hidden="1" customWidth="1"/>
  </cols>
  <sheetData>
    <row r="1" spans="1:35" ht="15" thickBot="1" x14ac:dyDescent="0.4">
      <c r="A1" s="104" t="s">
        <v>50</v>
      </c>
      <c r="B1" s="10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35" s="61" customFormat="1" ht="15" thickBot="1" x14ac:dyDescent="0.4">
      <c r="A2" s="77"/>
      <c r="B2" s="108" t="s">
        <v>39</v>
      </c>
      <c r="C2" s="109"/>
      <c r="D2" s="109"/>
      <c r="E2" s="109"/>
      <c r="F2" s="109"/>
      <c r="G2" s="109"/>
      <c r="H2" s="109"/>
      <c r="I2" s="109"/>
      <c r="J2" s="109"/>
      <c r="K2" s="109"/>
      <c r="L2" s="109"/>
      <c r="M2" s="109"/>
      <c r="N2" s="109"/>
      <c r="O2" s="109"/>
      <c r="P2" s="109"/>
      <c r="Q2" s="109"/>
      <c r="R2" s="109"/>
      <c r="S2" s="109"/>
      <c r="T2" s="109"/>
      <c r="U2" s="108" t="s">
        <v>38</v>
      </c>
      <c r="V2" s="109"/>
      <c r="W2" s="109"/>
      <c r="X2" s="109"/>
      <c r="Y2" s="109"/>
      <c r="Z2" s="109"/>
      <c r="AA2" s="109"/>
      <c r="AB2" s="109"/>
      <c r="AC2" s="109"/>
      <c r="AD2" s="109"/>
      <c r="AE2" s="109"/>
    </row>
    <row r="3" spans="1:35" s="67" customFormat="1" ht="29" x14ac:dyDescent="0.35">
      <c r="A3" s="72"/>
      <c r="B3" s="87" t="s">
        <v>12</v>
      </c>
      <c r="C3" s="72" t="s">
        <v>16</v>
      </c>
      <c r="D3" s="72" t="s">
        <v>13</v>
      </c>
      <c r="E3" s="100" t="s">
        <v>125</v>
      </c>
      <c r="F3" s="72" t="s">
        <v>14</v>
      </c>
      <c r="G3" s="99" t="s">
        <v>122</v>
      </c>
      <c r="H3" s="99" t="s">
        <v>69</v>
      </c>
      <c r="I3" s="72" t="s">
        <v>15</v>
      </c>
      <c r="J3" s="72" t="s">
        <v>102</v>
      </c>
      <c r="K3" s="72" t="s">
        <v>17</v>
      </c>
      <c r="L3" s="72" t="s">
        <v>103</v>
      </c>
      <c r="M3" s="72" t="s">
        <v>19</v>
      </c>
      <c r="N3" s="72" t="s">
        <v>20</v>
      </c>
      <c r="O3" s="72" t="s">
        <v>22</v>
      </c>
      <c r="P3" s="72" t="s">
        <v>23</v>
      </c>
      <c r="Q3" s="72" t="s">
        <v>24</v>
      </c>
      <c r="R3" s="72" t="s">
        <v>78</v>
      </c>
      <c r="S3" s="72" t="s">
        <v>104</v>
      </c>
      <c r="T3" s="72" t="s">
        <v>105</v>
      </c>
      <c r="U3" s="72" t="s">
        <v>64</v>
      </c>
      <c r="V3" s="72" t="s">
        <v>63</v>
      </c>
      <c r="W3" s="78" t="s">
        <v>106</v>
      </c>
      <c r="X3" s="78" t="s">
        <v>121</v>
      </c>
      <c r="Y3" s="72" t="s">
        <v>62</v>
      </c>
      <c r="Z3" s="72" t="s">
        <v>61</v>
      </c>
      <c r="AA3" s="72"/>
      <c r="AB3" s="102" t="s">
        <v>126</v>
      </c>
      <c r="AC3" s="72" t="s">
        <v>28</v>
      </c>
      <c r="AD3" s="72" t="s">
        <v>29</v>
      </c>
      <c r="AE3" s="72" t="s">
        <v>107</v>
      </c>
    </row>
    <row r="4" spans="1:35" s="3" customFormat="1" x14ac:dyDescent="0.35">
      <c r="A4" s="24" t="s">
        <v>25</v>
      </c>
      <c r="B4" s="86">
        <f>16323+227308+6428+12375</f>
        <v>262434</v>
      </c>
      <c r="C4" s="3">
        <f>19188+3000</f>
        <v>22188</v>
      </c>
      <c r="D4" s="3">
        <f>5062+257149+37429+189415-174380.48-29194.19</f>
        <v>285480.33</v>
      </c>
      <c r="E4" s="3">
        <v>106553</v>
      </c>
      <c r="F4" s="3">
        <f>8059+320708+17308+561117-362635.32</f>
        <v>544556.67999999993</v>
      </c>
      <c r="G4" s="3">
        <v>577291.99</v>
      </c>
      <c r="H4" s="3">
        <f>23052+1931</f>
        <v>24983</v>
      </c>
      <c r="I4" s="3">
        <f>7193+89725+7786</f>
        <v>104704</v>
      </c>
      <c r="J4" s="3">
        <f>2391+406</f>
        <v>2797</v>
      </c>
      <c r="K4" s="3">
        <f>3818+1566</f>
        <v>5384</v>
      </c>
      <c r="L4" s="3">
        <v>80919</v>
      </c>
      <c r="M4" s="3">
        <f>14594+175196+55721</f>
        <v>245511</v>
      </c>
      <c r="N4" s="3">
        <f>29450+11000</f>
        <v>40450</v>
      </c>
      <c r="O4" s="3">
        <v>54179</v>
      </c>
      <c r="P4" s="3">
        <v>459456</v>
      </c>
      <c r="Q4" s="3">
        <v>29346</v>
      </c>
      <c r="R4" s="48">
        <v>10955</v>
      </c>
      <c r="S4" s="48">
        <v>6442</v>
      </c>
      <c r="T4" s="48">
        <v>6727</v>
      </c>
      <c r="U4" s="3">
        <v>116892</v>
      </c>
      <c r="V4" s="86">
        <f>24219.41+24219.41</f>
        <v>48438.82</v>
      </c>
      <c r="W4" s="3">
        <f>147793+38975</f>
        <v>186768</v>
      </c>
      <c r="X4" s="86"/>
      <c r="Y4" s="3">
        <v>86093.759999999995</v>
      </c>
      <c r="Z4" s="3">
        <v>86093.759999999995</v>
      </c>
      <c r="AB4" s="3">
        <f>67969+7181</f>
        <v>75150</v>
      </c>
      <c r="AC4" s="3">
        <f>3605+901</f>
        <v>4506</v>
      </c>
      <c r="AD4" s="3">
        <v>83454</v>
      </c>
      <c r="AE4" s="48">
        <v>21352913</v>
      </c>
      <c r="AF4" s="3">
        <f>SUM(B4:AE4)</f>
        <v>24910666.34</v>
      </c>
    </row>
    <row r="5" spans="1:35" s="3" customFormat="1" x14ac:dyDescent="0.35">
      <c r="A5" s="24" t="s">
        <v>101</v>
      </c>
      <c r="B5" s="86">
        <f>5534+3957</f>
        <v>9491</v>
      </c>
      <c r="C5" s="3">
        <v>6636</v>
      </c>
      <c r="D5" s="3">
        <f>1685+4853+1698</f>
        <v>8236</v>
      </c>
      <c r="E5" s="3">
        <v>221</v>
      </c>
      <c r="F5" s="3">
        <v>1000</v>
      </c>
      <c r="G5" s="3">
        <v>0</v>
      </c>
      <c r="H5" s="3">
        <f>15350+11128</f>
        <v>26478</v>
      </c>
      <c r="I5" s="3">
        <f>2831+23201</f>
        <v>26032</v>
      </c>
      <c r="J5" s="3">
        <v>2086</v>
      </c>
      <c r="K5" s="3">
        <v>212</v>
      </c>
      <c r="L5" s="3">
        <v>0</v>
      </c>
      <c r="M5" s="3">
        <f>2234+1+2196</f>
        <v>4431</v>
      </c>
      <c r="N5" s="3">
        <v>21205</v>
      </c>
      <c r="O5" s="3">
        <v>4259</v>
      </c>
      <c r="P5" s="3">
        <f>4619+67906</f>
        <v>72525</v>
      </c>
      <c r="Q5" s="3">
        <v>11220</v>
      </c>
      <c r="R5" s="48">
        <v>911</v>
      </c>
      <c r="S5" s="48">
        <v>243</v>
      </c>
      <c r="T5" s="48">
        <v>397</v>
      </c>
      <c r="U5" s="48">
        <v>11408</v>
      </c>
      <c r="V5" s="86">
        <v>8833.18</v>
      </c>
      <c r="W5" s="86">
        <v>55725</v>
      </c>
      <c r="X5" s="86"/>
      <c r="Y5" s="48">
        <v>6929.24</v>
      </c>
      <c r="Z5" s="48">
        <v>2155.2399999999998</v>
      </c>
      <c r="AB5" s="3">
        <v>1187</v>
      </c>
      <c r="AC5" s="3">
        <v>1728</v>
      </c>
      <c r="AD5" s="3">
        <v>18426</v>
      </c>
      <c r="AE5" s="48">
        <v>920</v>
      </c>
      <c r="AF5" s="3">
        <f>SUM(B5:AE5)</f>
        <v>302894.65999999997</v>
      </c>
    </row>
    <row r="6" spans="1:35" s="3" customFormat="1" x14ac:dyDescent="0.35">
      <c r="A6" s="24" t="s">
        <v>43</v>
      </c>
      <c r="B6" s="86">
        <f>SUM(B4:B5)</f>
        <v>271925</v>
      </c>
      <c r="C6" s="3">
        <f t="shared" ref="C6:AE6" si="0">SUM(C4:C5)</f>
        <v>28824</v>
      </c>
      <c r="D6" s="3">
        <f t="shared" si="0"/>
        <v>293716.33</v>
      </c>
      <c r="E6" s="3">
        <f t="shared" ref="E6" si="1">SUM(E4:E5)</f>
        <v>106774</v>
      </c>
      <c r="F6" s="3">
        <f t="shared" si="0"/>
        <v>545556.67999999993</v>
      </c>
      <c r="G6" s="3">
        <f t="shared" si="0"/>
        <v>577291.99</v>
      </c>
      <c r="H6" s="3">
        <f>SUM(H4:H5)</f>
        <v>51461</v>
      </c>
      <c r="I6" s="3">
        <f t="shared" si="0"/>
        <v>130736</v>
      </c>
      <c r="J6" s="3">
        <f t="shared" si="0"/>
        <v>4883</v>
      </c>
      <c r="K6" s="3">
        <f t="shared" si="0"/>
        <v>5596</v>
      </c>
      <c r="L6" s="3">
        <f>SUM(L4:L5)</f>
        <v>80919</v>
      </c>
      <c r="M6" s="3">
        <f t="shared" si="0"/>
        <v>249942</v>
      </c>
      <c r="N6" s="3">
        <f t="shared" si="0"/>
        <v>61655</v>
      </c>
      <c r="O6" s="3">
        <f t="shared" si="0"/>
        <v>58438</v>
      </c>
      <c r="P6" s="3">
        <f t="shared" si="0"/>
        <v>531981</v>
      </c>
      <c r="Q6" s="3">
        <f t="shared" si="0"/>
        <v>40566</v>
      </c>
      <c r="R6" s="3">
        <f t="shared" si="0"/>
        <v>11866</v>
      </c>
      <c r="S6" s="3">
        <f t="shared" ref="S6" si="2">SUM(S4:S5)</f>
        <v>6685</v>
      </c>
      <c r="T6" s="3">
        <f t="shared" si="0"/>
        <v>7124</v>
      </c>
      <c r="U6" s="3">
        <f t="shared" si="0"/>
        <v>128300</v>
      </c>
      <c r="V6" s="3">
        <f>SUM(V4:V5)</f>
        <v>57272</v>
      </c>
      <c r="W6" s="3">
        <f t="shared" si="0"/>
        <v>242493</v>
      </c>
      <c r="X6" s="86">
        <f t="shared" si="0"/>
        <v>0</v>
      </c>
      <c r="Y6" s="3">
        <f>SUM(Y4:Y5)</f>
        <v>93023</v>
      </c>
      <c r="Z6" s="3">
        <f>SUM(Z4:Z5)</f>
        <v>88249</v>
      </c>
      <c r="AA6" s="3">
        <f t="shared" si="0"/>
        <v>0</v>
      </c>
      <c r="AB6" s="3">
        <f t="shared" ref="AB6" si="3">SUM(AB4:AB5)</f>
        <v>76337</v>
      </c>
      <c r="AC6" s="3">
        <f t="shared" si="0"/>
        <v>6234</v>
      </c>
      <c r="AD6" s="3">
        <f t="shared" si="0"/>
        <v>101880</v>
      </c>
      <c r="AE6" s="3">
        <f t="shared" si="0"/>
        <v>21353833</v>
      </c>
      <c r="AF6" s="3">
        <f>SUM(B6:AE6)</f>
        <v>25213561</v>
      </c>
    </row>
    <row r="7" spans="1:35" s="5" customFormat="1" x14ac:dyDescent="0.35">
      <c r="A7" s="25" t="s">
        <v>0</v>
      </c>
      <c r="B7" s="88">
        <v>28285</v>
      </c>
      <c r="C7" s="5">
        <v>0</v>
      </c>
      <c r="D7" s="46">
        <f>44176-29194.19</f>
        <v>14981.810000000001</v>
      </c>
      <c r="E7" s="46"/>
      <c r="F7" s="5">
        <f>25367-11082</f>
        <v>14285</v>
      </c>
      <c r="G7" s="5">
        <v>40276.19</v>
      </c>
      <c r="H7" s="5">
        <v>0</v>
      </c>
      <c r="I7" s="5">
        <v>10024</v>
      </c>
      <c r="J7" s="5">
        <v>0</v>
      </c>
      <c r="K7" s="5">
        <v>0</v>
      </c>
      <c r="L7" s="5">
        <v>0</v>
      </c>
      <c r="M7" s="5">
        <v>16828</v>
      </c>
      <c r="N7" s="5">
        <v>0</v>
      </c>
      <c r="O7" s="5">
        <v>0</v>
      </c>
      <c r="P7" s="46">
        <v>62426</v>
      </c>
      <c r="Q7" s="46">
        <v>0</v>
      </c>
      <c r="R7" s="5">
        <v>0</v>
      </c>
      <c r="S7" s="5">
        <v>0</v>
      </c>
      <c r="T7" s="5">
        <v>0</v>
      </c>
      <c r="U7" s="5">
        <v>0</v>
      </c>
      <c r="V7" s="5">
        <v>0</v>
      </c>
      <c r="W7" s="5">
        <v>0</v>
      </c>
      <c r="X7" s="46"/>
      <c r="Y7" s="5">
        <v>0</v>
      </c>
      <c r="Z7" s="5">
        <v>0</v>
      </c>
      <c r="AA7" s="5">
        <v>0</v>
      </c>
      <c r="AB7" s="5">
        <v>0</v>
      </c>
      <c r="AC7" s="5">
        <v>0</v>
      </c>
      <c r="AD7" s="5">
        <v>0</v>
      </c>
      <c r="AE7" s="5">
        <v>0</v>
      </c>
      <c r="AF7" s="3">
        <f>SUM(B7:AE7)</f>
        <v>187106</v>
      </c>
    </row>
    <row r="8" spans="1:35" s="7" customFormat="1" x14ac:dyDescent="0.35">
      <c r="A8" s="22" t="s">
        <v>1</v>
      </c>
      <c r="B8" s="45">
        <f>B7/B6</f>
        <v>0.10401765192608256</v>
      </c>
      <c r="C8" s="7">
        <f t="shared" ref="C8:AE8" si="4">C7/C6</f>
        <v>0</v>
      </c>
      <c r="D8" s="45">
        <f t="shared" si="4"/>
        <v>5.1007752956738907E-2</v>
      </c>
      <c r="E8" s="45">
        <f t="shared" ref="E8" si="5">E7/E6</f>
        <v>0</v>
      </c>
      <c r="F8" s="7">
        <f t="shared" si="4"/>
        <v>2.6184263750560256E-2</v>
      </c>
      <c r="G8" s="7">
        <f t="shared" si="4"/>
        <v>6.9767449917328667E-2</v>
      </c>
      <c r="H8" s="7">
        <f>H7/H6</f>
        <v>0</v>
      </c>
      <c r="I8" s="7">
        <f t="shared" si="4"/>
        <v>7.6673601762330193E-2</v>
      </c>
      <c r="J8" s="7">
        <f t="shared" si="4"/>
        <v>0</v>
      </c>
      <c r="K8" s="7">
        <f t="shared" si="4"/>
        <v>0</v>
      </c>
      <c r="L8" s="7">
        <f t="shared" si="4"/>
        <v>0</v>
      </c>
      <c r="M8" s="7">
        <f t="shared" si="4"/>
        <v>6.7327620007841815E-2</v>
      </c>
      <c r="N8" s="7">
        <f t="shared" si="4"/>
        <v>0</v>
      </c>
      <c r="O8" s="7">
        <f t="shared" si="4"/>
        <v>0</v>
      </c>
      <c r="P8" s="7">
        <f t="shared" si="4"/>
        <v>0.11734629620230798</v>
      </c>
      <c r="Q8" s="7">
        <f t="shared" si="4"/>
        <v>0</v>
      </c>
      <c r="R8" s="7">
        <f t="shared" si="4"/>
        <v>0</v>
      </c>
      <c r="S8" s="7">
        <f t="shared" ref="S8" si="6">S7/S6</f>
        <v>0</v>
      </c>
      <c r="T8" s="7">
        <f t="shared" si="4"/>
        <v>0</v>
      </c>
      <c r="U8" s="7">
        <f t="shared" si="4"/>
        <v>0</v>
      </c>
      <c r="V8" s="7">
        <f t="shared" ref="V8" si="7">V7/V6</f>
        <v>0</v>
      </c>
      <c r="W8" s="7">
        <f t="shared" si="4"/>
        <v>0</v>
      </c>
      <c r="X8" s="45" t="e">
        <f t="shared" si="4"/>
        <v>#DIV/0!</v>
      </c>
      <c r="Y8" s="7">
        <f t="shared" ref="Y8:Z8" si="8">Y7/Y6</f>
        <v>0</v>
      </c>
      <c r="Z8" s="7">
        <f t="shared" si="8"/>
        <v>0</v>
      </c>
      <c r="AA8" s="7" t="e">
        <f t="shared" si="4"/>
        <v>#DIV/0!</v>
      </c>
      <c r="AB8" s="7">
        <f t="shared" ref="AB8" si="9">AB7/AB6</f>
        <v>0</v>
      </c>
      <c r="AC8" s="7">
        <f t="shared" si="4"/>
        <v>0</v>
      </c>
      <c r="AD8" s="7">
        <f t="shared" si="4"/>
        <v>0</v>
      </c>
      <c r="AE8" s="7">
        <f t="shared" si="4"/>
        <v>0</v>
      </c>
      <c r="AF8" s="3"/>
    </row>
    <row r="9" spans="1:35" s="5" customFormat="1" x14ac:dyDescent="0.35">
      <c r="A9" s="25" t="s">
        <v>2</v>
      </c>
      <c r="B9" s="46">
        <f>346766-143842</f>
        <v>202924</v>
      </c>
      <c r="C9" s="5">
        <v>22411</v>
      </c>
      <c r="D9" s="46">
        <f>577634-163645-174380.48</f>
        <v>239608.52</v>
      </c>
      <c r="E9" s="46">
        <v>93228</v>
      </c>
      <c r="F9" s="46">
        <f>933129-109866-362635.32</f>
        <v>460627.68</v>
      </c>
      <c r="G9" s="46">
        <f>537015.8-41381.36</f>
        <v>495634.44000000006</v>
      </c>
      <c r="H9" s="46">
        <v>41860</v>
      </c>
      <c r="I9" s="46">
        <v>111944</v>
      </c>
      <c r="J9" s="5">
        <v>3686</v>
      </c>
      <c r="K9" s="5">
        <v>4195</v>
      </c>
      <c r="L9" s="5">
        <v>80919</v>
      </c>
      <c r="M9" s="5">
        <f>175197+86312-41940</f>
        <v>219569</v>
      </c>
      <c r="N9" s="5">
        <v>46294</v>
      </c>
      <c r="O9" s="5">
        <v>44725</v>
      </c>
      <c r="P9" s="46">
        <f>410364-48249</f>
        <v>362115</v>
      </c>
      <c r="Q9" s="46">
        <v>30427</v>
      </c>
      <c r="R9" s="47">
        <v>8896</v>
      </c>
      <c r="S9" s="47">
        <v>5012</v>
      </c>
      <c r="T9" s="47">
        <v>5341</v>
      </c>
      <c r="U9" s="47">
        <v>98461</v>
      </c>
      <c r="V9" s="47">
        <v>43346</v>
      </c>
      <c r="W9" s="47">
        <v>187311</v>
      </c>
      <c r="X9" s="46">
        <v>0</v>
      </c>
      <c r="Y9" s="47">
        <v>72929</v>
      </c>
      <c r="Z9" s="47">
        <v>69206</v>
      </c>
      <c r="AB9" s="5">
        <v>70297</v>
      </c>
      <c r="AC9" s="5">
        <v>4682</v>
      </c>
      <c r="AD9" s="5">
        <v>78159</v>
      </c>
      <c r="AE9" s="47">
        <v>18769319</v>
      </c>
      <c r="AF9" s="3">
        <f>SUM(B9:AE9)</f>
        <v>21873126.640000001</v>
      </c>
    </row>
    <row r="10" spans="1:35" s="7" customFormat="1" x14ac:dyDescent="0.35">
      <c r="A10" s="22" t="s">
        <v>3</v>
      </c>
      <c r="B10" s="45">
        <f>B9/B6</f>
        <v>0.74624988507860623</v>
      </c>
      <c r="C10" s="7">
        <f t="shared" ref="C10:AE10" si="10">C9/C6</f>
        <v>0.77751179572578411</v>
      </c>
      <c r="D10" s="7">
        <f t="shared" si="10"/>
        <v>0.81578208470737723</v>
      </c>
      <c r="E10" s="7">
        <f t="shared" ref="E10" si="11">E9/E6</f>
        <v>0.87313390900406462</v>
      </c>
      <c r="F10" s="7">
        <f t="shared" si="10"/>
        <v>0.84432598277414561</v>
      </c>
      <c r="G10" s="7">
        <f t="shared" si="10"/>
        <v>0.85855069632959924</v>
      </c>
      <c r="H10" s="7">
        <f>H9/H6</f>
        <v>0.8134315306737141</v>
      </c>
      <c r="I10" s="7">
        <f t="shared" si="10"/>
        <v>0.85625994370334113</v>
      </c>
      <c r="J10" s="7">
        <f t="shared" si="10"/>
        <v>0.75486381322957197</v>
      </c>
      <c r="K10" s="7">
        <f t="shared" si="10"/>
        <v>0.74964260185847031</v>
      </c>
      <c r="L10" s="7">
        <f t="shared" si="10"/>
        <v>1</v>
      </c>
      <c r="M10" s="7">
        <f t="shared" si="10"/>
        <v>0.87847980731529718</v>
      </c>
      <c r="N10" s="7">
        <f t="shared" si="10"/>
        <v>0.75085556726948344</v>
      </c>
      <c r="O10" s="7">
        <f t="shared" si="10"/>
        <v>0.76534104521030832</v>
      </c>
      <c r="P10" s="7">
        <f t="shared" si="10"/>
        <v>0.6806916036474987</v>
      </c>
      <c r="Q10" s="7">
        <f t="shared" si="10"/>
        <v>0.75006162796430509</v>
      </c>
      <c r="R10" s="7">
        <f t="shared" si="10"/>
        <v>0.74970503960896684</v>
      </c>
      <c r="S10" s="7">
        <f t="shared" ref="S10" si="12">S9/S6</f>
        <v>0.74973821989528799</v>
      </c>
      <c r="T10" s="7">
        <f t="shared" si="10"/>
        <v>0.74971925884334645</v>
      </c>
      <c r="U10" s="7">
        <f t="shared" si="10"/>
        <v>0.76742790335151989</v>
      </c>
      <c r="V10" s="7">
        <f t="shared" ref="V10" si="13">V9/V6</f>
        <v>0.75684453135912833</v>
      </c>
      <c r="W10" s="7">
        <f t="shared" si="10"/>
        <v>0.77243879204760546</v>
      </c>
      <c r="X10" s="45" t="e">
        <f t="shared" si="10"/>
        <v>#DIV/0!</v>
      </c>
      <c r="Y10" s="7">
        <f t="shared" ref="Y10:Z10" si="14">Y9/Y6</f>
        <v>0.78398890596949145</v>
      </c>
      <c r="Z10" s="7">
        <f t="shared" si="14"/>
        <v>0.7842128522702807</v>
      </c>
      <c r="AA10" s="7" t="e">
        <f t="shared" si="10"/>
        <v>#DIV/0!</v>
      </c>
      <c r="AB10" s="7">
        <f t="shared" ref="AB10" si="15">AB9/AB6</f>
        <v>0.92087716310570233</v>
      </c>
      <c r="AC10" s="7">
        <f t="shared" si="10"/>
        <v>0.75104266923323704</v>
      </c>
      <c r="AD10" s="7">
        <f t="shared" si="10"/>
        <v>0.76716725559481747</v>
      </c>
      <c r="AE10" s="7">
        <f t="shared" si="10"/>
        <v>0.87896720930617001</v>
      </c>
      <c r="AF10" s="3" t="e">
        <f>SUM(B10:AE10)</f>
        <v>#DIV/0!</v>
      </c>
    </row>
    <row r="11" spans="1:35" s="5" customFormat="1" x14ac:dyDescent="0.35">
      <c r="A11" s="25" t="s">
        <v>4</v>
      </c>
      <c r="B11" s="46">
        <v>40716</v>
      </c>
      <c r="C11" s="5">
        <v>6413</v>
      </c>
      <c r="D11" s="5">
        <f>39126</f>
        <v>39126</v>
      </c>
      <c r="E11" s="5">
        <v>13546</v>
      </c>
      <c r="F11" s="5">
        <v>59562</v>
      </c>
      <c r="G11" s="5">
        <v>41381.360000000001</v>
      </c>
      <c r="H11" s="5">
        <v>9601</v>
      </c>
      <c r="I11" s="5">
        <v>8768</v>
      </c>
      <c r="J11" s="5">
        <v>1197</v>
      </c>
      <c r="K11" s="5">
        <v>1401</v>
      </c>
      <c r="L11" s="5">
        <v>0</v>
      </c>
      <c r="M11" s="5">
        <v>13545</v>
      </c>
      <c r="N11" s="5">
        <v>15361</v>
      </c>
      <c r="O11" s="5">
        <v>8957</v>
      </c>
      <c r="P11" s="46">
        <f>121617-14177</f>
        <v>107440</v>
      </c>
      <c r="Q11" s="46">
        <v>10139</v>
      </c>
      <c r="R11" s="47">
        <v>2970</v>
      </c>
      <c r="S11" s="47">
        <v>1673</v>
      </c>
      <c r="T11" s="47">
        <v>1783</v>
      </c>
      <c r="U11" s="47">
        <v>29839</v>
      </c>
      <c r="V11" s="47">
        <v>13926</v>
      </c>
      <c r="W11" s="47">
        <v>55182</v>
      </c>
      <c r="X11" s="46">
        <v>0</v>
      </c>
      <c r="Y11" s="47">
        <v>20094</v>
      </c>
      <c r="Z11" s="47">
        <v>19043</v>
      </c>
      <c r="AB11" s="5">
        <v>6040</v>
      </c>
      <c r="AC11" s="5">
        <v>1552</v>
      </c>
      <c r="AD11" s="5">
        <v>23721</v>
      </c>
      <c r="AE11" s="47">
        <v>481043</v>
      </c>
      <c r="AF11" s="3">
        <f>SUM(B11:AE11)</f>
        <v>1034019.36</v>
      </c>
    </row>
    <row r="12" spans="1:35" s="7" customFormat="1" ht="15.75" customHeight="1" x14ac:dyDescent="0.35">
      <c r="A12" s="22" t="s">
        <v>5</v>
      </c>
      <c r="B12" s="45">
        <f>B11/B6</f>
        <v>0.14973246299531121</v>
      </c>
      <c r="C12" s="7">
        <f t="shared" ref="C12:AE12" si="16">C11/C6</f>
        <v>0.22248820427421592</v>
      </c>
      <c r="D12" s="7">
        <f t="shared" si="16"/>
        <v>0.13321016233588373</v>
      </c>
      <c r="E12" s="7">
        <f t="shared" ref="E12" si="17">E11/E6</f>
        <v>0.12686609099593535</v>
      </c>
      <c r="F12" s="7">
        <f t="shared" si="16"/>
        <v>0.10917655705361358</v>
      </c>
      <c r="G12" s="7">
        <f t="shared" si="16"/>
        <v>7.1681853753072164E-2</v>
      </c>
      <c r="H12" s="7">
        <f>H11/H6</f>
        <v>0.18656846932628593</v>
      </c>
      <c r="I12" s="7">
        <f t="shared" si="16"/>
        <v>6.7066454534328718E-2</v>
      </c>
      <c r="J12" s="7">
        <f t="shared" si="16"/>
        <v>0.24513618677042801</v>
      </c>
      <c r="K12" s="7">
        <f t="shared" si="16"/>
        <v>0.25035739814152969</v>
      </c>
      <c r="L12" s="7">
        <f t="shared" si="16"/>
        <v>0</v>
      </c>
      <c r="M12" s="7">
        <f t="shared" si="16"/>
        <v>5.4192572676861034E-2</v>
      </c>
      <c r="N12" s="7">
        <f t="shared" si="16"/>
        <v>0.24914443273051659</v>
      </c>
      <c r="O12" s="7">
        <f t="shared" si="16"/>
        <v>0.15327355487867483</v>
      </c>
      <c r="P12" s="7">
        <f t="shared" si="16"/>
        <v>0.20196210015019334</v>
      </c>
      <c r="Q12" s="7">
        <f t="shared" si="16"/>
        <v>0.24993837203569491</v>
      </c>
      <c r="R12" s="7">
        <f t="shared" si="16"/>
        <v>0.25029496039103322</v>
      </c>
      <c r="S12" s="7">
        <f t="shared" si="16"/>
        <v>0.25026178010471206</v>
      </c>
      <c r="T12" s="7">
        <f t="shared" si="16"/>
        <v>0.25028074115665355</v>
      </c>
      <c r="U12" s="7">
        <f t="shared" si="16"/>
        <v>0.23257209664848014</v>
      </c>
      <c r="V12" s="7">
        <f t="shared" ref="V12" si="18">V11/V6</f>
        <v>0.24315546864087162</v>
      </c>
      <c r="W12" s="7">
        <f t="shared" si="16"/>
        <v>0.22756120795239451</v>
      </c>
      <c r="X12" s="45" t="e">
        <f t="shared" si="16"/>
        <v>#DIV/0!</v>
      </c>
      <c r="Y12" s="7">
        <f t="shared" ref="Y12:Z12" si="19">Y11/Y6</f>
        <v>0.21601109403050858</v>
      </c>
      <c r="Z12" s="7">
        <f t="shared" si="19"/>
        <v>0.21578714772971933</v>
      </c>
      <c r="AA12" s="7" t="e">
        <f t="shared" si="16"/>
        <v>#DIV/0!</v>
      </c>
      <c r="AB12" s="7">
        <f t="shared" ref="AB12" si="20">AB11/AB6</f>
        <v>7.9122836894297652E-2</v>
      </c>
      <c r="AC12" s="7">
        <f t="shared" si="16"/>
        <v>0.24895733076676291</v>
      </c>
      <c r="AD12" s="7">
        <f t="shared" si="16"/>
        <v>0.23283274440518256</v>
      </c>
      <c r="AE12" s="7">
        <f t="shared" si="16"/>
        <v>2.2527243703741619E-2</v>
      </c>
    </row>
    <row r="13" spans="1:35" s="5" customFormat="1" x14ac:dyDescent="0.35">
      <c r="A13" s="25" t="s">
        <v>6</v>
      </c>
      <c r="B13" s="46">
        <f>B6-B7-B9-B11</f>
        <v>0</v>
      </c>
      <c r="C13" s="5">
        <f t="shared" ref="C13:AE13" si="21">C6-C7-C9-C11</f>
        <v>0</v>
      </c>
      <c r="D13" s="5">
        <f t="shared" si="21"/>
        <v>0</v>
      </c>
      <c r="E13" s="5">
        <f t="shared" ref="E13" si="22">E6-E7-E9-E11</f>
        <v>0</v>
      </c>
      <c r="F13" s="5">
        <f t="shared" si="21"/>
        <v>11081.999999999942</v>
      </c>
      <c r="G13" s="5">
        <f t="shared" si="21"/>
        <v>0</v>
      </c>
      <c r="H13" s="5">
        <f>H6-H9-H11</f>
        <v>0</v>
      </c>
      <c r="I13" s="5">
        <f t="shared" si="21"/>
        <v>0</v>
      </c>
      <c r="J13" s="5">
        <f t="shared" si="21"/>
        <v>0</v>
      </c>
      <c r="K13" s="5">
        <f t="shared" si="21"/>
        <v>0</v>
      </c>
      <c r="L13" s="5">
        <f t="shared" si="21"/>
        <v>0</v>
      </c>
      <c r="M13" s="5">
        <f t="shared" si="21"/>
        <v>0</v>
      </c>
      <c r="N13" s="5">
        <f t="shared" si="21"/>
        <v>0</v>
      </c>
      <c r="O13" s="5">
        <f t="shared" si="21"/>
        <v>4756</v>
      </c>
      <c r="P13" s="5">
        <f>P6-P7-P9-P11</f>
        <v>0</v>
      </c>
      <c r="Q13" s="5">
        <f t="shared" si="21"/>
        <v>0</v>
      </c>
      <c r="R13" s="5">
        <f t="shared" si="21"/>
        <v>0</v>
      </c>
      <c r="S13" s="5">
        <f t="shared" si="21"/>
        <v>0</v>
      </c>
      <c r="T13" s="5">
        <f t="shared" si="21"/>
        <v>0</v>
      </c>
      <c r="U13" s="5">
        <f t="shared" si="21"/>
        <v>0</v>
      </c>
      <c r="V13" s="5">
        <f t="shared" ref="V13" si="23">V6-V7-V9-V11</f>
        <v>0</v>
      </c>
      <c r="W13" s="5">
        <f t="shared" si="21"/>
        <v>0</v>
      </c>
      <c r="X13" s="46">
        <f t="shared" si="21"/>
        <v>0</v>
      </c>
      <c r="Y13" s="5">
        <f t="shared" ref="Y13:Z13" si="24">Y6-Y7-Y9-Y11</f>
        <v>0</v>
      </c>
      <c r="Z13" s="5">
        <f t="shared" si="24"/>
        <v>0</v>
      </c>
      <c r="AA13" s="5">
        <f t="shared" si="21"/>
        <v>0</v>
      </c>
      <c r="AB13" s="5">
        <f t="shared" ref="AB13" si="25">AB6-AB7-AB9-AB11</f>
        <v>0</v>
      </c>
      <c r="AC13" s="5">
        <f t="shared" si="21"/>
        <v>0</v>
      </c>
      <c r="AD13" s="5">
        <f t="shared" si="21"/>
        <v>0</v>
      </c>
      <c r="AE13" s="5">
        <f t="shared" si="21"/>
        <v>2103471</v>
      </c>
      <c r="AF13" s="3">
        <f>SUM(B13:AE13)</f>
        <v>2119309</v>
      </c>
    </row>
    <row r="14" spans="1:35" s="6" customFormat="1" ht="72.5" hidden="1" x14ac:dyDescent="0.35">
      <c r="A14" s="4" t="s">
        <v>7</v>
      </c>
      <c r="B14" s="66"/>
      <c r="AE14" s="4" t="s">
        <v>108</v>
      </c>
    </row>
    <row r="15" spans="1:35" ht="58" hidden="1" x14ac:dyDescent="0.35">
      <c r="B15" s="89" t="s">
        <v>116</v>
      </c>
      <c r="C15" s="6"/>
      <c r="D15" s="49" t="s">
        <v>117</v>
      </c>
      <c r="E15" s="49" t="s">
        <v>117</v>
      </c>
      <c r="F15" s="49" t="s">
        <v>118</v>
      </c>
      <c r="G15" s="49"/>
      <c r="H15" s="49" t="s">
        <v>119</v>
      </c>
      <c r="I15" s="6"/>
      <c r="J15" s="6"/>
      <c r="K15" s="6"/>
      <c r="L15" s="49"/>
      <c r="M15" s="49"/>
      <c r="N15" s="49" t="s">
        <v>120</v>
      </c>
      <c r="O15" s="6"/>
      <c r="P15" s="6"/>
      <c r="Q15" s="6"/>
      <c r="R15" s="6"/>
      <c r="S15" s="6"/>
      <c r="T15" s="6"/>
      <c r="U15" s="6"/>
      <c r="V15" s="6"/>
      <c r="W15" s="6"/>
      <c r="X15" s="6"/>
      <c r="Y15" s="6"/>
      <c r="Z15" s="6"/>
      <c r="AA15" s="6"/>
      <c r="AB15" s="6"/>
      <c r="AC15" s="6"/>
      <c r="AD15" s="6"/>
      <c r="AE15" s="6"/>
      <c r="AF15" s="6"/>
      <c r="AG15" s="6"/>
      <c r="AH15" s="6"/>
      <c r="AI15" s="6"/>
    </row>
    <row r="16" spans="1:35" s="6" customFormat="1" ht="290" hidden="1" x14ac:dyDescent="0.35">
      <c r="A16" s="4" t="s">
        <v>26</v>
      </c>
      <c r="B16" s="90" t="s">
        <v>91</v>
      </c>
      <c r="C16" s="41" t="s">
        <v>94</v>
      </c>
      <c r="D16" s="32" t="s">
        <v>92</v>
      </c>
      <c r="E16" s="32" t="s">
        <v>92</v>
      </c>
      <c r="F16" s="32" t="s">
        <v>93</v>
      </c>
      <c r="G16" s="32"/>
      <c r="H16" s="32" t="s">
        <v>100</v>
      </c>
      <c r="I16" s="31" t="s">
        <v>47</v>
      </c>
      <c r="J16" s="41" t="s">
        <v>94</v>
      </c>
      <c r="K16" s="41" t="s">
        <v>94</v>
      </c>
      <c r="L16" s="4" t="s">
        <v>95</v>
      </c>
      <c r="M16" s="4" t="s">
        <v>96</v>
      </c>
      <c r="N16" s="31" t="s">
        <v>97</v>
      </c>
      <c r="O16" s="41" t="s">
        <v>94</v>
      </c>
      <c r="P16" s="32" t="s">
        <v>109</v>
      </c>
      <c r="Q16" s="32" t="s">
        <v>99</v>
      </c>
      <c r="R16" s="32" t="s">
        <v>99</v>
      </c>
      <c r="S16" s="32" t="s">
        <v>99</v>
      </c>
      <c r="T16" s="32" t="s">
        <v>99</v>
      </c>
      <c r="U16" s="4" t="s">
        <v>53</v>
      </c>
      <c r="V16" s="4" t="s">
        <v>54</v>
      </c>
      <c r="W16" s="4" t="s">
        <v>55</v>
      </c>
      <c r="X16" s="4"/>
      <c r="Y16" s="4" t="s">
        <v>56</v>
      </c>
      <c r="Z16" s="4" t="s">
        <v>60</v>
      </c>
      <c r="AA16" s="4" t="s">
        <v>58</v>
      </c>
      <c r="AB16" s="4"/>
      <c r="AC16" s="4" t="s">
        <v>51</v>
      </c>
      <c r="AD16" s="4" t="s">
        <v>59</v>
      </c>
      <c r="AE16" s="4" t="s">
        <v>57</v>
      </c>
    </row>
    <row r="17" spans="1:32" s="10" customFormat="1" x14ac:dyDescent="0.35">
      <c r="A17" s="9"/>
      <c r="B17" s="91"/>
    </row>
    <row r="18" spans="1:32" s="6" customFormat="1" ht="104.5" x14ac:dyDescent="0.35">
      <c r="A18" s="110" t="s">
        <v>40</v>
      </c>
      <c r="B18" s="90" t="s">
        <v>132</v>
      </c>
      <c r="C18" s="41"/>
      <c r="D18" s="31" t="s">
        <v>128</v>
      </c>
      <c r="E18" s="31"/>
      <c r="F18" s="31" t="s">
        <v>133</v>
      </c>
      <c r="G18" s="98" t="s">
        <v>134</v>
      </c>
      <c r="H18" s="31" t="s">
        <v>135</v>
      </c>
      <c r="L18" s="97" t="s">
        <v>136</v>
      </c>
      <c r="M18" s="41"/>
      <c r="AB18" s="4" t="s">
        <v>127</v>
      </c>
    </row>
    <row r="19" spans="1:32" s="6" customFormat="1" ht="29" x14ac:dyDescent="0.35">
      <c r="A19" s="110"/>
      <c r="B19" s="92" t="s">
        <v>46</v>
      </c>
      <c r="C19" s="41"/>
      <c r="D19" s="4"/>
      <c r="E19" s="4"/>
      <c r="F19" s="4"/>
      <c r="G19" s="4"/>
      <c r="H19" s="4"/>
    </row>
    <row r="20" spans="1:32" s="6" customFormat="1" x14ac:dyDescent="0.35">
      <c r="A20" s="110"/>
      <c r="B20" s="66"/>
      <c r="C20" s="42"/>
    </row>
    <row r="21" spans="1:32" s="6" customFormat="1" x14ac:dyDescent="0.35">
      <c r="A21" s="110"/>
      <c r="B21" s="66"/>
      <c r="C21" s="42"/>
    </row>
    <row r="22" spans="1:32" s="6" customFormat="1" x14ac:dyDescent="0.35">
      <c r="A22" s="110"/>
      <c r="B22" s="66"/>
      <c r="C22" s="42"/>
    </row>
    <row r="23" spans="1:32" s="10" customFormat="1" hidden="1" x14ac:dyDescent="0.35">
      <c r="A23" s="11"/>
      <c r="B23" s="91"/>
      <c r="C23" s="43"/>
    </row>
    <row r="24" spans="1:32" s="6" customFormat="1" hidden="1" x14ac:dyDescent="0.35">
      <c r="A24" s="29" t="s">
        <v>41</v>
      </c>
      <c r="B24" s="66"/>
      <c r="C24" s="42"/>
    </row>
    <row r="25" spans="1:32" s="10" customFormat="1" hidden="1" x14ac:dyDescent="0.35">
      <c r="A25" s="11"/>
      <c r="B25" s="91"/>
      <c r="C25" s="43"/>
    </row>
    <row r="26" spans="1:32" s="6" customFormat="1" hidden="1" x14ac:dyDescent="0.35">
      <c r="A26" s="110" t="s">
        <v>42</v>
      </c>
      <c r="B26" s="66"/>
      <c r="C26" s="42"/>
    </row>
    <row r="27" spans="1:32" s="6" customFormat="1" hidden="1" x14ac:dyDescent="0.35">
      <c r="A27" s="110"/>
      <c r="B27" s="66"/>
      <c r="C27" s="42"/>
    </row>
    <row r="28" spans="1:32" s="6" customFormat="1" hidden="1" x14ac:dyDescent="0.35">
      <c r="A28" s="110"/>
      <c r="B28" s="66"/>
      <c r="C28" s="42"/>
    </row>
    <row r="29" spans="1:32" s="6" customFormat="1" hidden="1" x14ac:dyDescent="0.35">
      <c r="A29" s="110"/>
      <c r="B29" s="66"/>
      <c r="C29" s="42"/>
    </row>
    <row r="30" spans="1:32" s="6" customFormat="1" hidden="1" x14ac:dyDescent="0.35">
      <c r="A30" s="110"/>
      <c r="B30" s="66"/>
      <c r="C30" s="42"/>
    </row>
    <row r="31" spans="1:32" s="10" customFormat="1" hidden="1" x14ac:dyDescent="0.35">
      <c r="A31" s="11"/>
      <c r="B31" s="91"/>
      <c r="C31" s="43"/>
    </row>
    <row r="32" spans="1:32" s="66" customFormat="1" ht="15" customHeight="1" x14ac:dyDescent="0.35">
      <c r="A32" s="70" t="s">
        <v>8</v>
      </c>
      <c r="B32" s="71">
        <v>1428</v>
      </c>
      <c r="C32" s="101">
        <v>1160</v>
      </c>
      <c r="D32" s="71">
        <v>603</v>
      </c>
      <c r="E32" s="71">
        <v>77</v>
      </c>
      <c r="F32" s="71">
        <v>1590</v>
      </c>
      <c r="G32" s="71">
        <v>1528</v>
      </c>
      <c r="H32" s="71">
        <v>159</v>
      </c>
      <c r="I32" s="71">
        <v>82</v>
      </c>
      <c r="J32" s="101">
        <v>1160</v>
      </c>
      <c r="K32" s="101">
        <v>1160</v>
      </c>
      <c r="L32" s="101">
        <v>2193</v>
      </c>
      <c r="M32" s="101">
        <v>29</v>
      </c>
      <c r="N32" s="101">
        <v>1799</v>
      </c>
      <c r="O32" s="101">
        <v>1160</v>
      </c>
      <c r="P32" s="71">
        <v>79</v>
      </c>
      <c r="Q32" s="101">
        <v>2222</v>
      </c>
      <c r="R32" s="101">
        <v>740</v>
      </c>
      <c r="S32" s="101">
        <v>740</v>
      </c>
      <c r="T32" s="101">
        <v>740</v>
      </c>
      <c r="U32" s="105" t="s">
        <v>52</v>
      </c>
      <c r="V32" s="105" t="s">
        <v>52</v>
      </c>
      <c r="W32" s="105" t="s">
        <v>52</v>
      </c>
      <c r="X32" s="105" t="s">
        <v>52</v>
      </c>
      <c r="Y32" s="105" t="s">
        <v>52</v>
      </c>
      <c r="Z32" s="105" t="s">
        <v>52</v>
      </c>
      <c r="AA32" s="105"/>
      <c r="AB32" s="105" t="s">
        <v>52</v>
      </c>
      <c r="AC32" s="105" t="s">
        <v>52</v>
      </c>
      <c r="AD32" s="105" t="s">
        <v>52</v>
      </c>
      <c r="AE32" s="105" t="s">
        <v>52</v>
      </c>
      <c r="AF32" s="71"/>
    </row>
    <row r="33" spans="1:32" s="66" customFormat="1" x14ac:dyDescent="0.35">
      <c r="A33" s="70" t="s">
        <v>9</v>
      </c>
      <c r="B33" s="71">
        <v>1428</v>
      </c>
      <c r="C33" s="101">
        <v>220</v>
      </c>
      <c r="D33" s="71">
        <v>603</v>
      </c>
      <c r="E33" s="71">
        <v>77</v>
      </c>
      <c r="F33" s="71">
        <v>1590</v>
      </c>
      <c r="G33" s="71">
        <v>1528</v>
      </c>
      <c r="H33" s="71">
        <v>159</v>
      </c>
      <c r="I33" s="71">
        <v>82</v>
      </c>
      <c r="J33" s="101">
        <v>213</v>
      </c>
      <c r="K33" s="101">
        <v>213</v>
      </c>
      <c r="L33" s="101">
        <v>2193</v>
      </c>
      <c r="M33" s="101">
        <v>29</v>
      </c>
      <c r="N33" s="101">
        <v>1799</v>
      </c>
      <c r="O33" s="101">
        <v>220</v>
      </c>
      <c r="P33" s="71">
        <v>79</v>
      </c>
      <c r="Q33" s="101">
        <v>2222</v>
      </c>
      <c r="R33" s="101">
        <v>740</v>
      </c>
      <c r="S33" s="101">
        <v>740</v>
      </c>
      <c r="T33" s="101">
        <v>740</v>
      </c>
      <c r="U33" s="106"/>
      <c r="V33" s="106"/>
      <c r="W33" s="106"/>
      <c r="X33" s="106"/>
      <c r="Y33" s="106"/>
      <c r="Z33" s="106"/>
      <c r="AA33" s="106"/>
      <c r="AB33" s="106"/>
      <c r="AC33" s="106"/>
      <c r="AD33" s="106"/>
      <c r="AE33" s="106"/>
      <c r="AF33" s="71"/>
    </row>
    <row r="34" spans="1:32" s="66" customFormat="1" x14ac:dyDescent="0.35">
      <c r="A34" s="70" t="s">
        <v>10</v>
      </c>
      <c r="B34" s="71">
        <v>0</v>
      </c>
      <c r="C34" s="101">
        <v>0</v>
      </c>
      <c r="D34" s="71">
        <v>0</v>
      </c>
      <c r="E34" s="71">
        <v>0</v>
      </c>
      <c r="F34" s="71">
        <v>0</v>
      </c>
      <c r="G34" s="71">
        <v>0</v>
      </c>
      <c r="H34" s="71">
        <v>0</v>
      </c>
      <c r="I34" s="101">
        <v>9</v>
      </c>
      <c r="J34" s="101">
        <v>0</v>
      </c>
      <c r="K34" s="101">
        <v>0</v>
      </c>
      <c r="L34" s="101">
        <v>0</v>
      </c>
      <c r="M34" s="101">
        <v>0</v>
      </c>
      <c r="N34" s="101">
        <v>0</v>
      </c>
      <c r="O34" s="101" t="s">
        <v>90</v>
      </c>
      <c r="P34" s="101">
        <v>68</v>
      </c>
      <c r="Q34" s="101" t="s">
        <v>90</v>
      </c>
      <c r="R34" s="101" t="s">
        <v>90</v>
      </c>
      <c r="S34" s="101" t="s">
        <v>90</v>
      </c>
      <c r="T34" s="101" t="s">
        <v>90</v>
      </c>
      <c r="U34" s="107"/>
      <c r="V34" s="107"/>
      <c r="W34" s="107"/>
      <c r="X34" s="107"/>
      <c r="Y34" s="107"/>
      <c r="Z34" s="107"/>
      <c r="AA34" s="107"/>
      <c r="AB34" s="107"/>
      <c r="AC34" s="107"/>
      <c r="AD34" s="107"/>
      <c r="AE34" s="107"/>
      <c r="AF34" s="71"/>
    </row>
    <row r="35" spans="1:32" x14ac:dyDescent="0.35">
      <c r="H35" s="52"/>
    </row>
    <row r="36" spans="1:32" s="8" customFormat="1" ht="36.75" customHeight="1" x14ac:dyDescent="0.35">
      <c r="A36" s="8" t="s">
        <v>11</v>
      </c>
      <c r="B36" s="93" t="s">
        <v>27</v>
      </c>
      <c r="C36" s="8" t="s">
        <v>27</v>
      </c>
      <c r="D36" s="8" t="s">
        <v>27</v>
      </c>
      <c r="E36" s="8" t="s">
        <v>27</v>
      </c>
      <c r="F36" s="8" t="s">
        <v>27</v>
      </c>
      <c r="G36" s="8" t="s">
        <v>27</v>
      </c>
      <c r="H36" s="8" t="s">
        <v>27</v>
      </c>
      <c r="I36" s="8" t="s">
        <v>27</v>
      </c>
      <c r="J36" s="8" t="s">
        <v>27</v>
      </c>
      <c r="K36" s="8" t="s">
        <v>27</v>
      </c>
      <c r="L36" s="8" t="s">
        <v>27</v>
      </c>
      <c r="M36" s="8" t="s">
        <v>27</v>
      </c>
      <c r="N36" s="8" t="s">
        <v>27</v>
      </c>
      <c r="O36" s="8" t="s">
        <v>27</v>
      </c>
      <c r="P36" s="8" t="s">
        <v>27</v>
      </c>
      <c r="Q36" s="8" t="s">
        <v>27</v>
      </c>
      <c r="R36" s="8" t="s">
        <v>27</v>
      </c>
      <c r="S36" s="8" t="s">
        <v>27</v>
      </c>
      <c r="T36" s="8" t="s">
        <v>27</v>
      </c>
      <c r="U36" s="8" t="s">
        <v>27</v>
      </c>
      <c r="V36" s="8" t="s">
        <v>27</v>
      </c>
      <c r="W36" s="8" t="s">
        <v>27</v>
      </c>
      <c r="X36" s="8" t="s">
        <v>27</v>
      </c>
      <c r="Y36" s="8" t="s">
        <v>27</v>
      </c>
      <c r="Z36" s="8" t="s">
        <v>27</v>
      </c>
      <c r="AB36" s="8" t="s">
        <v>27</v>
      </c>
      <c r="AC36" s="8" t="s">
        <v>27</v>
      </c>
      <c r="AD36" s="8" t="s">
        <v>27</v>
      </c>
      <c r="AE36" s="8" t="s">
        <v>27</v>
      </c>
    </row>
  </sheetData>
  <mergeCells count="16">
    <mergeCell ref="A1:B1"/>
    <mergeCell ref="V32:V34"/>
    <mergeCell ref="U2:AE2"/>
    <mergeCell ref="A18:A22"/>
    <mergeCell ref="B2:T2"/>
    <mergeCell ref="U32:U34"/>
    <mergeCell ref="W32:W34"/>
    <mergeCell ref="AA32:AA34"/>
    <mergeCell ref="AD32:AD34"/>
    <mergeCell ref="AE32:AE34"/>
    <mergeCell ref="AC32:AC34"/>
    <mergeCell ref="A26:A30"/>
    <mergeCell ref="Y32:Y34"/>
    <mergeCell ref="Z32:Z34"/>
    <mergeCell ref="X32:X34"/>
    <mergeCell ref="AB32:AB34"/>
  </mergeCells>
  <pageMargins left="0.25" right="0.25" top="1.25" bottom="0.5" header="0.3" footer="0.3"/>
  <pageSetup paperSize="5" scale="89" fitToWidth="0" orientation="landscape" r:id="rId1"/>
  <headerFooter>
    <oddHeader xml:space="preserve">&amp;CPennyrile Area Development District
Fy 2017
KRS 147a.115 Report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7"/>
  <sheetViews>
    <sheetView tabSelected="1" topLeftCell="I1" workbookViewId="0">
      <selection activeCell="K18" sqref="K18"/>
    </sheetView>
  </sheetViews>
  <sheetFormatPr defaultColWidth="8.90625" defaultRowHeight="14.5" x14ac:dyDescent="0.35"/>
  <cols>
    <col min="1" max="1" width="36.6328125" style="1" customWidth="1"/>
    <col min="2" max="2" width="25.6328125" customWidth="1"/>
    <col min="3" max="3" width="25.6328125" style="39" customWidth="1"/>
    <col min="4" max="8" width="25.6328125" customWidth="1"/>
    <col min="9" max="10" width="25.6328125" style="39" customWidth="1"/>
    <col min="11" max="11" width="25.6328125" customWidth="1"/>
    <col min="12" max="13" width="25.6328125" hidden="1" customWidth="1"/>
    <col min="14" max="14" width="25.6328125" customWidth="1"/>
    <col min="15" max="15" width="25.6328125" hidden="1" customWidth="1"/>
    <col min="16" max="16" width="25.6328125" customWidth="1"/>
    <col min="17" max="17" width="25.6328125" hidden="1" customWidth="1"/>
    <col min="18" max="18" width="25.6328125" style="39" hidden="1" customWidth="1"/>
    <col min="19" max="19" width="25.6328125" style="39" customWidth="1"/>
    <col min="20" max="20" width="25.6328125" customWidth="1"/>
    <col min="21" max="22" width="25.6328125" style="39" customWidth="1"/>
    <col min="23" max="23" width="25.6328125" style="39" hidden="1" customWidth="1"/>
    <col min="24" max="24" width="25.6328125" style="39" customWidth="1"/>
    <col min="25" max="25" width="25.6328125" style="39" hidden="1" customWidth="1"/>
    <col min="26" max="26" width="25.6328125" style="39" customWidth="1"/>
    <col min="27" max="27" width="25.6328125" style="39" hidden="1" customWidth="1"/>
    <col min="28" max="28" width="25.6328125" hidden="1" customWidth="1"/>
  </cols>
  <sheetData>
    <row r="1" spans="1:28" x14ac:dyDescent="0.35">
      <c r="A1" s="112" t="s">
        <v>50</v>
      </c>
      <c r="B1" s="113"/>
      <c r="C1" s="61"/>
      <c r="I1" s="61"/>
      <c r="J1" s="61"/>
      <c r="R1" s="61"/>
      <c r="S1" s="61"/>
      <c r="U1" s="52"/>
      <c r="V1" s="52"/>
      <c r="W1" s="52"/>
      <c r="X1" s="52"/>
      <c r="Y1" s="52"/>
      <c r="Z1" s="52"/>
      <c r="AB1" s="44"/>
    </row>
    <row r="2" spans="1:28" ht="15" thickBot="1" x14ac:dyDescent="0.4">
      <c r="C2" s="61"/>
      <c r="I2" s="61"/>
      <c r="J2" s="61"/>
      <c r="R2" s="61"/>
      <c r="S2" s="61"/>
      <c r="U2" s="52"/>
      <c r="V2" s="52"/>
      <c r="W2" s="52"/>
      <c r="X2" s="52"/>
      <c r="Y2" s="52"/>
      <c r="Z2" s="52"/>
      <c r="AB2" s="69"/>
    </row>
    <row r="3" spans="1:28" s="30" customFormat="1" ht="29" x14ac:dyDescent="0.35">
      <c r="A3" s="2"/>
      <c r="B3" s="2" t="str">
        <f>Overall!B3</f>
        <v>Title III B</v>
      </c>
      <c r="C3" s="67" t="str">
        <f>Overall!C3</f>
        <v>Title III B Omb</v>
      </c>
      <c r="D3" s="2" t="str">
        <f>Overall!D3</f>
        <v>Title III C1</v>
      </c>
      <c r="E3" s="103" t="str">
        <f>Overall!E3</f>
        <v>KYCG GP</v>
      </c>
      <c r="F3" s="2" t="str">
        <f>Overall!F3</f>
        <v>Title III C2</v>
      </c>
      <c r="G3" s="94" t="str">
        <f>Overall!G3</f>
        <v>Expanded Senior Meals Program</v>
      </c>
      <c r="H3" s="2" t="str">
        <f>Overall!I3</f>
        <v>Title III E</v>
      </c>
      <c r="I3" s="67" t="str">
        <f>Overall!J3</f>
        <v>Title VII Elder Abuse</v>
      </c>
      <c r="J3" s="67" t="str">
        <f>Overall!K3</f>
        <v>Title VII Ombudsman</v>
      </c>
      <c r="K3" s="2" t="str">
        <f>Overall!L3</f>
        <v xml:space="preserve">NSIP </v>
      </c>
      <c r="L3" s="2" t="e">
        <f>Overall!#REF!</f>
        <v>#REF!</v>
      </c>
      <c r="M3" s="2" t="e">
        <f>Overall!#REF!</f>
        <v>#REF!</v>
      </c>
      <c r="N3" s="2" t="str">
        <f>Overall!M3</f>
        <v>Title V</v>
      </c>
      <c r="O3" s="2" t="e">
        <f>Overall!#REF!</f>
        <v>#REF!</v>
      </c>
      <c r="P3" s="2" t="str">
        <f>Overall!N3</f>
        <v>Disability Resource Center</v>
      </c>
      <c r="Q3" s="2" t="e">
        <f>Overall!#REF!</f>
        <v>#REF!</v>
      </c>
      <c r="R3" s="67" t="e">
        <f>Overall!#REF!</f>
        <v>#REF!</v>
      </c>
      <c r="S3" s="67" t="str">
        <f>Overall!O3</f>
        <v>State Long Term Care Ombudsman</v>
      </c>
      <c r="T3" s="2" t="str">
        <f>Overall!P3</f>
        <v>Homecare</v>
      </c>
      <c r="U3" s="58" t="str">
        <f>Overall!Q3</f>
        <v>SHIP</v>
      </c>
      <c r="V3" s="58" t="str">
        <f>Overall!R3</f>
        <v>MIPPA SHIP</v>
      </c>
      <c r="W3" s="58" t="e">
        <f>Overall!#REF!</f>
        <v>#REF!</v>
      </c>
      <c r="X3" s="58" t="str">
        <f>Overall!S3</f>
        <v xml:space="preserve">MIPPA AAA </v>
      </c>
      <c r="Y3" s="58" t="e">
        <f>Overall!#REF!</f>
        <v>#REF!</v>
      </c>
      <c r="Z3" s="58" t="str">
        <f>Overall!T3</f>
        <v xml:space="preserve">MIPPA ADRC </v>
      </c>
      <c r="AA3" s="33" t="e">
        <f>Overall!#REF!</f>
        <v>#REF!</v>
      </c>
      <c r="AB3" s="50"/>
    </row>
    <row r="4" spans="1:28" s="12" customFormat="1" ht="15" customHeight="1" x14ac:dyDescent="0.35">
      <c r="A4" s="28" t="str">
        <f>Overall!A4</f>
        <v>Grant Award</v>
      </c>
      <c r="B4" s="68">
        <f>IF(ISBLANK(Overall!B4),"",Overall!B4)</f>
        <v>262434</v>
      </c>
      <c r="C4" s="68">
        <f>IF(ISBLANK(Overall!C4),"",Overall!C4)</f>
        <v>22188</v>
      </c>
      <c r="D4" s="21">
        <f>IF(ISBLANK(Overall!D4),"",Overall!D4)</f>
        <v>285480.33</v>
      </c>
      <c r="E4" s="21">
        <f>IF(ISBLANK(Overall!E4),"",Overall!E4)</f>
        <v>106553</v>
      </c>
      <c r="F4" s="21">
        <f>IF(ISBLANK(Overall!F4),"",Overall!F4)</f>
        <v>544556.67999999993</v>
      </c>
      <c r="G4" s="95">
        <f>Overall!G4</f>
        <v>577291.99</v>
      </c>
      <c r="H4" s="21">
        <f>IF(ISBLANK(Overall!I4),"",Overall!I4)</f>
        <v>104704</v>
      </c>
      <c r="I4" s="68">
        <f>IF(ISBLANK(Overall!J4),"",Overall!J4)</f>
        <v>2797</v>
      </c>
      <c r="J4" s="68">
        <f>IF(ISBLANK(Overall!K4),"",Overall!K4)</f>
        <v>5384</v>
      </c>
      <c r="K4" s="21">
        <f>IF(ISBLANK(Overall!L4),"",Overall!L4)</f>
        <v>80919</v>
      </c>
      <c r="L4" s="21" t="e">
        <f>IF(ISBLANK(Overall!#REF!),"",Overall!#REF!)</f>
        <v>#REF!</v>
      </c>
      <c r="M4" s="21" t="e">
        <f>IF(ISBLANK(Overall!#REF!),"",Overall!#REF!)</f>
        <v>#REF!</v>
      </c>
      <c r="N4" s="21">
        <f>IF(ISBLANK(Overall!M4),"",Overall!M4)</f>
        <v>245511</v>
      </c>
      <c r="O4" s="21" t="e">
        <f>IF(ISBLANK(Overall!#REF!),"",Overall!#REF!)</f>
        <v>#REF!</v>
      </c>
      <c r="P4" s="21">
        <f>IF(ISBLANK(Overall!N4),"",Overall!N4)</f>
        <v>40450</v>
      </c>
      <c r="Q4" s="21" t="e">
        <f>IF(ISBLANK(Overall!#REF!),"",Overall!#REF!)</f>
        <v>#REF!</v>
      </c>
      <c r="R4" s="68" t="e">
        <f>IF(ISBLANK(Overall!#REF!),"",Overall!#REF!)</f>
        <v>#REF!</v>
      </c>
      <c r="S4" s="68">
        <f>IF(ISBLANK(Overall!O4),"",Overall!O4)</f>
        <v>54179</v>
      </c>
      <c r="T4" s="21">
        <f>IF(ISBLANK(Overall!P4),"",Overall!P4)</f>
        <v>459456</v>
      </c>
      <c r="U4" s="59">
        <f>IF(ISBLANK(Overall!Q4),"",Overall!Q4)</f>
        <v>29346</v>
      </c>
      <c r="V4" s="59">
        <f>IF(ISBLANK(Overall!R4),"",Overall!R4)</f>
        <v>10955</v>
      </c>
      <c r="W4" s="59" t="e">
        <f>IF(ISBLANK(Overall!#REF!),"",Overall!#REF!)</f>
        <v>#REF!</v>
      </c>
      <c r="X4" s="59">
        <f>IF(ISBLANK(Overall!S4),"",Overall!S4)</f>
        <v>6442</v>
      </c>
      <c r="Y4" s="59" t="e">
        <f>IF(ISBLANK(Overall!#REF!),"",Overall!#REF!)</f>
        <v>#REF!</v>
      </c>
      <c r="Z4" s="59">
        <f>IF(ISBLANK(Overall!T4),"",Overall!T4)</f>
        <v>6727</v>
      </c>
      <c r="AA4" s="34" t="e">
        <f>IF(ISBLANK(Overall!#REF!),"",Overall!#REF!)</f>
        <v>#REF!</v>
      </c>
      <c r="AB4" s="59"/>
    </row>
    <row r="5" spans="1:28" s="12" customFormat="1" ht="14.4" customHeight="1" x14ac:dyDescent="0.35">
      <c r="A5" s="28" t="str">
        <f>Overall!A5</f>
        <v>Local Funds (Match or applied)*</v>
      </c>
      <c r="B5" s="68">
        <f>IF(ISBLANK(Overall!B5),"",Overall!B5)</f>
        <v>9491</v>
      </c>
      <c r="C5" s="68">
        <f>IF(ISBLANK(Overall!C5),"",Overall!C5)</f>
        <v>6636</v>
      </c>
      <c r="D5" s="21">
        <f>IF(ISBLANK(Overall!D5),"",Overall!D5)</f>
        <v>8236</v>
      </c>
      <c r="E5" s="21">
        <f>IF(ISBLANK(Overall!E5),"",Overall!E5)</f>
        <v>221</v>
      </c>
      <c r="F5" s="21">
        <f>IF(ISBLANK(Overall!F5),"",Overall!F5)</f>
        <v>1000</v>
      </c>
      <c r="G5" s="95">
        <f>Overall!G5</f>
        <v>0</v>
      </c>
      <c r="H5" s="21">
        <f>IF(ISBLANK(Overall!I5),"",Overall!I5)</f>
        <v>26032</v>
      </c>
      <c r="I5" s="68">
        <f>IF(ISBLANK(Overall!J5),"",Overall!J5)</f>
        <v>2086</v>
      </c>
      <c r="J5" s="68">
        <f>IF(ISBLANK(Overall!K5),"",Overall!K5)</f>
        <v>212</v>
      </c>
      <c r="K5" s="21">
        <f>IF(ISBLANK(Overall!L5),"",Overall!L5)</f>
        <v>0</v>
      </c>
      <c r="L5" s="21" t="e">
        <f>IF(ISBLANK(Overall!#REF!),"",Overall!#REF!)</f>
        <v>#REF!</v>
      </c>
      <c r="M5" s="21" t="e">
        <f>IF(ISBLANK(Overall!#REF!),"",Overall!#REF!)</f>
        <v>#REF!</v>
      </c>
      <c r="N5" s="21">
        <f>IF(ISBLANK(Overall!M5),"",Overall!M5)</f>
        <v>4431</v>
      </c>
      <c r="O5" s="21" t="e">
        <f>IF(ISBLANK(Overall!#REF!),"",Overall!#REF!)</f>
        <v>#REF!</v>
      </c>
      <c r="P5" s="21">
        <f>IF(ISBLANK(Overall!N5),"",Overall!N5)</f>
        <v>21205</v>
      </c>
      <c r="Q5" s="21" t="e">
        <f>IF(ISBLANK(Overall!#REF!),"",Overall!#REF!)</f>
        <v>#REF!</v>
      </c>
      <c r="R5" s="68" t="e">
        <f>IF(ISBLANK(Overall!#REF!),"",Overall!#REF!)</f>
        <v>#REF!</v>
      </c>
      <c r="S5" s="68">
        <f>IF(ISBLANK(Overall!O5),"",Overall!O5)</f>
        <v>4259</v>
      </c>
      <c r="T5" s="21">
        <f>IF(ISBLANK(Overall!P5),"",Overall!P5)</f>
        <v>72525</v>
      </c>
      <c r="U5" s="59">
        <f>IF(ISBLANK(Overall!Q5),"",Overall!Q5)</f>
        <v>11220</v>
      </c>
      <c r="V5" s="59">
        <f>IF(ISBLANK(Overall!R5),"",Overall!R5)</f>
        <v>911</v>
      </c>
      <c r="W5" s="59" t="e">
        <f>IF(ISBLANK(Overall!#REF!),"",Overall!#REF!)</f>
        <v>#REF!</v>
      </c>
      <c r="X5" s="59">
        <f>IF(ISBLANK(Overall!S5),"",Overall!S5)</f>
        <v>243</v>
      </c>
      <c r="Y5" s="59" t="e">
        <f>IF(ISBLANK(Overall!#REF!),"",Overall!#REF!)</f>
        <v>#REF!</v>
      </c>
      <c r="Z5" s="59">
        <f>IF(ISBLANK(Overall!T5),"",Overall!T5)</f>
        <v>397</v>
      </c>
      <c r="AA5" s="34" t="e">
        <f>IF(ISBLANK(Overall!#REF!),"",Overall!#REF!)</f>
        <v>#REF!</v>
      </c>
      <c r="AB5" s="59"/>
    </row>
    <row r="6" spans="1:28" s="12" customFormat="1" ht="14.4" customHeight="1" x14ac:dyDescent="0.35">
      <c r="A6" s="28" t="str">
        <f>Overall!A6</f>
        <v>Total Grant Funds</v>
      </c>
      <c r="B6" s="21">
        <f>IF(ISBLANK(Overall!B6),"",Overall!B6)</f>
        <v>271925</v>
      </c>
      <c r="C6" s="68">
        <f>IF(ISBLANK(Overall!C6),"",Overall!C6)</f>
        <v>28824</v>
      </c>
      <c r="D6" s="21">
        <f>IF(ISBLANK(Overall!D6),"",Overall!D6)</f>
        <v>293716.33</v>
      </c>
      <c r="E6" s="21">
        <f>IF(ISBLANK(Overall!E6),"",Overall!E6)</f>
        <v>106774</v>
      </c>
      <c r="F6" s="21">
        <f>IF(ISBLANK(Overall!F6),"",Overall!F6)</f>
        <v>545556.67999999993</v>
      </c>
      <c r="G6" s="95">
        <f>Overall!G6</f>
        <v>577291.99</v>
      </c>
      <c r="H6" s="21">
        <f>IF(ISBLANK(Overall!I6),"",Overall!I6)</f>
        <v>130736</v>
      </c>
      <c r="I6" s="68">
        <f>IF(ISBLANK(Overall!J6),"",Overall!J6)</f>
        <v>4883</v>
      </c>
      <c r="J6" s="68">
        <f>IF(ISBLANK(Overall!K6),"",Overall!K6)</f>
        <v>5596</v>
      </c>
      <c r="K6" s="21">
        <f>IF(ISBLANK(Overall!L6),"",Overall!L6)</f>
        <v>80919</v>
      </c>
      <c r="L6" s="21" t="e">
        <f>IF(ISBLANK(Overall!#REF!),"",Overall!#REF!)</f>
        <v>#REF!</v>
      </c>
      <c r="M6" s="21" t="e">
        <f>IF(ISBLANK(Overall!#REF!),"",Overall!#REF!)</f>
        <v>#REF!</v>
      </c>
      <c r="N6" s="21">
        <f>IF(ISBLANK(Overall!M6),"",Overall!M6)</f>
        <v>249942</v>
      </c>
      <c r="O6" s="21" t="e">
        <f>IF(ISBLANK(Overall!#REF!),"",Overall!#REF!)</f>
        <v>#REF!</v>
      </c>
      <c r="P6" s="21">
        <f>IF(ISBLANK(Overall!N6),"",Overall!N6)</f>
        <v>61655</v>
      </c>
      <c r="Q6" s="21" t="e">
        <f>IF(ISBLANK(Overall!#REF!),"",Overall!#REF!)</f>
        <v>#REF!</v>
      </c>
      <c r="R6" s="68" t="e">
        <f>IF(ISBLANK(Overall!#REF!),"",Overall!#REF!)</f>
        <v>#REF!</v>
      </c>
      <c r="S6" s="68">
        <f>IF(ISBLANK(Overall!O6),"",Overall!O6)</f>
        <v>58438</v>
      </c>
      <c r="T6" s="21">
        <f>IF(ISBLANK(Overall!P6),"",Overall!P6)</f>
        <v>531981</v>
      </c>
      <c r="U6" s="59">
        <f>IF(ISBLANK(Overall!Q6),"",Overall!Q6)</f>
        <v>40566</v>
      </c>
      <c r="V6" s="59">
        <f>IF(ISBLANK(Overall!R6),"",Overall!R6)</f>
        <v>11866</v>
      </c>
      <c r="W6" s="59" t="e">
        <f>IF(ISBLANK(Overall!#REF!),"",Overall!#REF!)</f>
        <v>#REF!</v>
      </c>
      <c r="X6" s="59">
        <f>IF(ISBLANK(Overall!S6),"",Overall!S6)</f>
        <v>6685</v>
      </c>
      <c r="Y6" s="59" t="e">
        <f>IF(ISBLANK(Overall!#REF!),"",Overall!#REF!)</f>
        <v>#REF!</v>
      </c>
      <c r="Z6" s="59">
        <f>IF(ISBLANK(Overall!T6),"",Overall!T6)</f>
        <v>7124</v>
      </c>
      <c r="AA6" s="34" t="e">
        <f>IF(ISBLANK(Overall!#REF!),"",Overall!#REF!)</f>
        <v>#REF!</v>
      </c>
      <c r="AB6" s="3"/>
    </row>
    <row r="7" spans="1:28" s="12" customFormat="1" ht="14.4" customHeight="1" x14ac:dyDescent="0.35">
      <c r="A7" s="24" t="str">
        <f>Overall!A7</f>
        <v>Administrative Costs</v>
      </c>
      <c r="B7" s="5">
        <f>IF(ISBLANK(Overall!B7),"",Overall!B7)</f>
        <v>28285</v>
      </c>
      <c r="C7" s="46">
        <f>IF(ISBLANK(Overall!C7),"",Overall!C7)</f>
        <v>0</v>
      </c>
      <c r="D7" s="5">
        <f>IF(ISBLANK(Overall!D7),"",Overall!D7)</f>
        <v>14981.810000000001</v>
      </c>
      <c r="E7" s="5" t="str">
        <f>IF(ISBLANK(Overall!E7),"",Overall!E7)</f>
        <v/>
      </c>
      <c r="F7" s="5">
        <f>IF(ISBLANK(Overall!F7),"",Overall!F7)</f>
        <v>14285</v>
      </c>
      <c r="G7" s="95">
        <f>Overall!G7</f>
        <v>40276.19</v>
      </c>
      <c r="H7" s="5">
        <f>IF(ISBLANK(Overall!I7),"",Overall!I7)</f>
        <v>10024</v>
      </c>
      <c r="I7" s="46">
        <f>IF(ISBLANK(Overall!J7),"",Overall!J7)</f>
        <v>0</v>
      </c>
      <c r="J7" s="46">
        <f>IF(ISBLANK(Overall!K7),"",Overall!K7)</f>
        <v>0</v>
      </c>
      <c r="K7" s="5">
        <f>IF(ISBLANK(Overall!L7),"",Overall!L7)</f>
        <v>0</v>
      </c>
      <c r="L7" s="5" t="e">
        <f>IF(ISBLANK(Overall!#REF!),"",Overall!#REF!)</f>
        <v>#REF!</v>
      </c>
      <c r="M7" s="5" t="e">
        <f>IF(ISBLANK(Overall!#REF!),"",Overall!#REF!)</f>
        <v>#REF!</v>
      </c>
      <c r="N7" s="5">
        <f>IF(ISBLANK(Overall!M7),"",Overall!M7)</f>
        <v>16828</v>
      </c>
      <c r="O7" s="5" t="e">
        <f>IF(ISBLANK(Overall!#REF!),"",Overall!#REF!)</f>
        <v>#REF!</v>
      </c>
      <c r="P7" s="5">
        <f>IF(ISBLANK(Overall!N7),"",Overall!N7)</f>
        <v>0</v>
      </c>
      <c r="Q7" s="5" t="e">
        <f>IF(ISBLANK(Overall!#REF!),"",Overall!#REF!)</f>
        <v>#REF!</v>
      </c>
      <c r="R7" s="46" t="e">
        <f>IF(ISBLANK(Overall!#REF!),"",Overall!#REF!)</f>
        <v>#REF!</v>
      </c>
      <c r="S7" s="46">
        <f>IF(ISBLANK(Overall!O7),"",Overall!O7)</f>
        <v>0</v>
      </c>
      <c r="T7" s="5">
        <f>IF(ISBLANK(Overall!P7),"",Overall!P7)</f>
        <v>62426</v>
      </c>
      <c r="U7" s="47">
        <f>IF(ISBLANK(Overall!Q7),"",Overall!Q7)</f>
        <v>0</v>
      </c>
      <c r="V7" s="47">
        <f>IF(ISBLANK(Overall!R7),"",Overall!R7)</f>
        <v>0</v>
      </c>
      <c r="W7" s="47" t="e">
        <f>IF(ISBLANK(Overall!#REF!),"",Overall!#REF!)</f>
        <v>#REF!</v>
      </c>
      <c r="X7" s="47">
        <f>IF(ISBLANK(Overall!S7),"",Overall!S7)</f>
        <v>0</v>
      </c>
      <c r="Y7" s="47" t="e">
        <f>IF(ISBLANK(Overall!#REF!),"",Overall!#REF!)</f>
        <v>#REF!</v>
      </c>
      <c r="Z7" s="47">
        <f>IF(ISBLANK(Overall!T7),"",Overall!T7)</f>
        <v>0</v>
      </c>
      <c r="AA7" s="35" t="e">
        <f>IF(ISBLANK(Overall!#REF!),"",Overall!#REF!)</f>
        <v>#REF!</v>
      </c>
      <c r="AB7" s="47"/>
    </row>
    <row r="8" spans="1:28" s="23" customFormat="1" ht="14.4" customHeight="1" x14ac:dyDescent="0.35">
      <c r="A8" s="27" t="str">
        <f>Overall!A8</f>
        <v>% of Admin Cost</v>
      </c>
      <c r="B8" s="7">
        <f>IF(ISBLANK(Overall!B8),"",Overall!B8)</f>
        <v>0.10401765192608256</v>
      </c>
      <c r="C8" s="45">
        <f>IF(ISBLANK(Overall!C8),"",Overall!C8)</f>
        <v>0</v>
      </c>
      <c r="D8" s="7">
        <f>IF(ISBLANK(Overall!D8),"",Overall!D8)</f>
        <v>5.1007752956738907E-2</v>
      </c>
      <c r="E8" s="7">
        <f>IF(ISBLANK(Overall!E8),"",Overall!E8)</f>
        <v>0</v>
      </c>
      <c r="F8" s="7">
        <f>IF(ISBLANK(Overall!F8),"",Overall!F8)</f>
        <v>2.6184263750560256E-2</v>
      </c>
      <c r="G8" s="96">
        <f>Overall!G8</f>
        <v>6.9767449917328667E-2</v>
      </c>
      <c r="H8" s="7">
        <f>IF(ISBLANK(Overall!I8),"",Overall!I8)</f>
        <v>7.6673601762330193E-2</v>
      </c>
      <c r="I8" s="45">
        <f>IF(ISBLANK(Overall!J8),"",Overall!J8)</f>
        <v>0</v>
      </c>
      <c r="J8" s="45">
        <f>IF(ISBLANK(Overall!K8),"",Overall!K8)</f>
        <v>0</v>
      </c>
      <c r="K8" s="7">
        <f>IF(ISBLANK(Overall!L8),"",Overall!L8)</f>
        <v>0</v>
      </c>
      <c r="L8" s="7" t="e">
        <f>IF(ISBLANK(Overall!#REF!),"",Overall!#REF!)</f>
        <v>#REF!</v>
      </c>
      <c r="M8" s="7" t="e">
        <f>IF(ISBLANK(Overall!#REF!),"",Overall!#REF!)</f>
        <v>#REF!</v>
      </c>
      <c r="N8" s="7">
        <f>IF(ISBLANK(Overall!M8),"",Overall!M8)</f>
        <v>6.7327620007841815E-2</v>
      </c>
      <c r="O8" s="7" t="e">
        <f>IF(ISBLANK(Overall!#REF!),"",Overall!#REF!)</f>
        <v>#REF!</v>
      </c>
      <c r="P8" s="7">
        <f>IF(ISBLANK(Overall!N8),"",Overall!N8)</f>
        <v>0</v>
      </c>
      <c r="Q8" s="7" t="e">
        <f>IF(ISBLANK(Overall!#REF!),"",Overall!#REF!)</f>
        <v>#REF!</v>
      </c>
      <c r="R8" s="45" t="e">
        <f>IF(ISBLANK(Overall!#REF!),"",Overall!#REF!)</f>
        <v>#REF!</v>
      </c>
      <c r="S8" s="45">
        <f>IF(ISBLANK(Overall!O8),"",Overall!O8)</f>
        <v>0</v>
      </c>
      <c r="T8" s="7">
        <f>IF(ISBLANK(Overall!P8),"",Overall!P8)</f>
        <v>0.11734629620230798</v>
      </c>
      <c r="U8" s="60">
        <f>IF(ISBLANK(Overall!Q8),"",Overall!Q8)</f>
        <v>0</v>
      </c>
      <c r="V8" s="60">
        <f>IF(ISBLANK(Overall!R8),"",Overall!R8)</f>
        <v>0</v>
      </c>
      <c r="W8" s="60" t="e">
        <f>IF(ISBLANK(Overall!#REF!),"",Overall!#REF!)</f>
        <v>#REF!</v>
      </c>
      <c r="X8" s="60">
        <f>IF(ISBLANK(Overall!S8),"",Overall!S8)</f>
        <v>0</v>
      </c>
      <c r="Y8" s="60" t="e">
        <f>IF(ISBLANK(Overall!#REF!),"",Overall!#REF!)</f>
        <v>#REF!</v>
      </c>
      <c r="Z8" s="60">
        <f>IF(ISBLANK(Overall!T8),"",Overall!T8)</f>
        <v>0</v>
      </c>
      <c r="AA8" s="36" t="e">
        <f>IF(ISBLANK(Overall!#REF!),"",Overall!#REF!)</f>
        <v>#REF!</v>
      </c>
      <c r="AB8" s="7"/>
    </row>
    <row r="9" spans="1:28" s="12" customFormat="1" ht="14.4" customHeight="1" x14ac:dyDescent="0.35">
      <c r="A9" s="24" t="str">
        <f>Overall!A9</f>
        <v>Direct Expenditures</v>
      </c>
      <c r="B9" s="5">
        <f>IF(ISBLANK(Overall!B9),"",Overall!B9)</f>
        <v>202924</v>
      </c>
      <c r="C9" s="46">
        <f>IF(ISBLANK(Overall!C9),"",Overall!C9)</f>
        <v>22411</v>
      </c>
      <c r="D9" s="5">
        <f>IF(ISBLANK(Overall!D9),"",Overall!D9)</f>
        <v>239608.52</v>
      </c>
      <c r="E9" s="5">
        <f>IF(ISBLANK(Overall!E9),"",Overall!E9)</f>
        <v>93228</v>
      </c>
      <c r="F9" s="5">
        <f>IF(ISBLANK(Overall!F9),"",Overall!F9)</f>
        <v>460627.68</v>
      </c>
      <c r="G9" s="95">
        <f>Overall!G9</f>
        <v>495634.44000000006</v>
      </c>
      <c r="H9" s="5">
        <f>IF(ISBLANK(Overall!I9),"",Overall!I9)</f>
        <v>111944</v>
      </c>
      <c r="I9" s="46">
        <f>IF(ISBLANK(Overall!J9),"",Overall!J9)</f>
        <v>3686</v>
      </c>
      <c r="J9" s="46">
        <f>IF(ISBLANK(Overall!K9),"",Overall!K9)</f>
        <v>4195</v>
      </c>
      <c r="K9" s="5">
        <f>IF(ISBLANK(Overall!L9),"",Overall!L9)</f>
        <v>80919</v>
      </c>
      <c r="L9" s="5" t="e">
        <f>IF(ISBLANK(Overall!#REF!),"",Overall!#REF!)</f>
        <v>#REF!</v>
      </c>
      <c r="M9" s="5" t="e">
        <f>IF(ISBLANK(Overall!#REF!),"",Overall!#REF!)</f>
        <v>#REF!</v>
      </c>
      <c r="N9" s="5">
        <f>IF(ISBLANK(Overall!M9),"",Overall!M9)</f>
        <v>219569</v>
      </c>
      <c r="O9" s="5" t="e">
        <f>IF(ISBLANK(Overall!#REF!),"",Overall!#REF!)</f>
        <v>#REF!</v>
      </c>
      <c r="P9" s="5">
        <f>IF(ISBLANK(Overall!N9),"",Overall!N9)</f>
        <v>46294</v>
      </c>
      <c r="Q9" s="5" t="e">
        <f>IF(ISBLANK(Overall!#REF!),"",Overall!#REF!)</f>
        <v>#REF!</v>
      </c>
      <c r="R9" s="46" t="e">
        <f>IF(ISBLANK(Overall!#REF!),"",Overall!#REF!)</f>
        <v>#REF!</v>
      </c>
      <c r="S9" s="46">
        <f>IF(ISBLANK(Overall!O9),"",Overall!O9)</f>
        <v>44725</v>
      </c>
      <c r="T9" s="5">
        <f>IF(ISBLANK(Overall!P9),"",Overall!P9)</f>
        <v>362115</v>
      </c>
      <c r="U9" s="47">
        <f>IF(ISBLANK(Overall!Q9),"",Overall!Q9)</f>
        <v>30427</v>
      </c>
      <c r="V9" s="47">
        <f>IF(ISBLANK(Overall!R9),"",Overall!R9)</f>
        <v>8896</v>
      </c>
      <c r="W9" s="47" t="e">
        <f>IF(ISBLANK(Overall!#REF!),"",Overall!#REF!)</f>
        <v>#REF!</v>
      </c>
      <c r="X9" s="47">
        <f>IF(ISBLANK(Overall!S9),"",Overall!S9)</f>
        <v>5012</v>
      </c>
      <c r="Y9" s="47" t="e">
        <f>IF(ISBLANK(Overall!#REF!),"",Overall!#REF!)</f>
        <v>#REF!</v>
      </c>
      <c r="Z9" s="47">
        <f>IF(ISBLANK(Overall!T9),"",Overall!T9)</f>
        <v>5341</v>
      </c>
      <c r="AA9" s="35" t="e">
        <f>IF(ISBLANK(Overall!#REF!),"",Overall!#REF!)</f>
        <v>#REF!</v>
      </c>
      <c r="AB9" s="47"/>
    </row>
    <row r="10" spans="1:28" s="23" customFormat="1" ht="14.4" customHeight="1" x14ac:dyDescent="0.35">
      <c r="A10" s="27" t="str">
        <f>Overall!A10</f>
        <v>% of Direct Expenditures</v>
      </c>
      <c r="B10" s="7">
        <f>IF(ISBLANK(Overall!B10),"",Overall!B10)</f>
        <v>0.74624988507860623</v>
      </c>
      <c r="C10" s="45">
        <f>IF(ISBLANK(Overall!C10),"",Overall!C10)</f>
        <v>0.77751179572578411</v>
      </c>
      <c r="D10" s="7">
        <f>IF(ISBLANK(Overall!D10),"",Overall!D10)</f>
        <v>0.81578208470737723</v>
      </c>
      <c r="E10" s="7">
        <f>IF(ISBLANK(Overall!E10),"",Overall!E10)</f>
        <v>0.87313390900406462</v>
      </c>
      <c r="F10" s="7">
        <f>IF(ISBLANK(Overall!F10),"",Overall!F10)</f>
        <v>0.84432598277414561</v>
      </c>
      <c r="G10" s="95">
        <f>Overall!G10</f>
        <v>0.85855069632959924</v>
      </c>
      <c r="H10" s="7">
        <f>IF(ISBLANK(Overall!I10),"",Overall!I10)</f>
        <v>0.85625994370334113</v>
      </c>
      <c r="I10" s="45">
        <f>IF(ISBLANK(Overall!J10),"",Overall!J10)</f>
        <v>0.75486381322957197</v>
      </c>
      <c r="J10" s="45">
        <f>IF(ISBLANK(Overall!K10),"",Overall!K10)</f>
        <v>0.74964260185847031</v>
      </c>
      <c r="K10" s="7">
        <f>IF(ISBLANK(Overall!L10),"",Overall!L10)</f>
        <v>1</v>
      </c>
      <c r="L10" s="7" t="e">
        <f>IF(ISBLANK(Overall!#REF!),"",Overall!#REF!)</f>
        <v>#REF!</v>
      </c>
      <c r="M10" s="7" t="e">
        <f>IF(ISBLANK(Overall!#REF!),"",Overall!#REF!)</f>
        <v>#REF!</v>
      </c>
      <c r="N10" s="7">
        <f>IF(ISBLANK(Overall!M10),"",Overall!M10)</f>
        <v>0.87847980731529718</v>
      </c>
      <c r="O10" s="7" t="e">
        <f>IF(ISBLANK(Overall!#REF!),"",Overall!#REF!)</f>
        <v>#REF!</v>
      </c>
      <c r="P10" s="7">
        <f>IF(ISBLANK(Overall!N10),"",Overall!N10)</f>
        <v>0.75085556726948344</v>
      </c>
      <c r="Q10" s="7" t="e">
        <f>IF(ISBLANK(Overall!#REF!),"",Overall!#REF!)</f>
        <v>#REF!</v>
      </c>
      <c r="R10" s="45" t="e">
        <f>IF(ISBLANK(Overall!#REF!),"",Overall!#REF!)</f>
        <v>#REF!</v>
      </c>
      <c r="S10" s="45">
        <f>IF(ISBLANK(Overall!O10),"",Overall!O10)</f>
        <v>0.76534104521030832</v>
      </c>
      <c r="T10" s="7">
        <f>IF(ISBLANK(Overall!P10),"",Overall!P10)</f>
        <v>0.6806916036474987</v>
      </c>
      <c r="U10" s="60">
        <f>IF(ISBLANK(Overall!Q10),"",Overall!Q10)</f>
        <v>0.75006162796430509</v>
      </c>
      <c r="V10" s="60">
        <f>IF(ISBLANK(Overall!R10),"",Overall!R10)</f>
        <v>0.74970503960896684</v>
      </c>
      <c r="W10" s="60" t="e">
        <f>IF(ISBLANK(Overall!#REF!),"",Overall!#REF!)</f>
        <v>#REF!</v>
      </c>
      <c r="X10" s="60">
        <f>IF(ISBLANK(Overall!S10),"",Overall!S10)</f>
        <v>0.74973821989528799</v>
      </c>
      <c r="Y10" s="60" t="e">
        <f>IF(ISBLANK(Overall!#REF!),"",Overall!#REF!)</f>
        <v>#REF!</v>
      </c>
      <c r="Z10" s="60">
        <f>IF(ISBLANK(Overall!T10),"",Overall!T10)</f>
        <v>0.74971925884334645</v>
      </c>
      <c r="AA10" s="36" t="e">
        <f>IF(ISBLANK(Overall!#REF!),"",Overall!#REF!)</f>
        <v>#REF!</v>
      </c>
      <c r="AB10" s="7"/>
    </row>
    <row r="11" spans="1:28" s="12" customFormat="1" ht="14.4" customHeight="1" x14ac:dyDescent="0.35">
      <c r="A11" s="24" t="str">
        <f>Overall!A11</f>
        <v>Indirect Expenditures</v>
      </c>
      <c r="B11" s="5">
        <f>IF(ISBLANK(Overall!B11),"",Overall!B11)</f>
        <v>40716</v>
      </c>
      <c r="C11" s="46">
        <f>IF(ISBLANK(Overall!C11),"",Overall!C11)</f>
        <v>6413</v>
      </c>
      <c r="D11" s="5">
        <f>IF(ISBLANK(Overall!D11),"",Overall!D11)</f>
        <v>39126</v>
      </c>
      <c r="E11" s="5">
        <f>IF(ISBLANK(Overall!E11),"",Overall!E11)</f>
        <v>13546</v>
      </c>
      <c r="F11" s="5">
        <f>IF(ISBLANK(Overall!F11),"",Overall!F11)</f>
        <v>59562</v>
      </c>
      <c r="G11" s="95">
        <f>Overall!G11</f>
        <v>41381.360000000001</v>
      </c>
      <c r="H11" s="5">
        <f>IF(ISBLANK(Overall!I11),"",Overall!I11)</f>
        <v>8768</v>
      </c>
      <c r="I11" s="46">
        <f>IF(ISBLANK(Overall!J11),"",Overall!J11)</f>
        <v>1197</v>
      </c>
      <c r="J11" s="46">
        <f>IF(ISBLANK(Overall!K11),"",Overall!K11)</f>
        <v>1401</v>
      </c>
      <c r="K11" s="5">
        <f>IF(ISBLANK(Overall!L11),"",Overall!L11)</f>
        <v>0</v>
      </c>
      <c r="L11" s="5" t="e">
        <f>IF(ISBLANK(Overall!#REF!),"",Overall!#REF!)</f>
        <v>#REF!</v>
      </c>
      <c r="M11" s="5" t="e">
        <f>IF(ISBLANK(Overall!#REF!),"",Overall!#REF!)</f>
        <v>#REF!</v>
      </c>
      <c r="N11" s="5">
        <f>IF(ISBLANK(Overall!M11),"",Overall!M11)</f>
        <v>13545</v>
      </c>
      <c r="O11" s="5" t="e">
        <f>IF(ISBLANK(Overall!#REF!),"",Overall!#REF!)</f>
        <v>#REF!</v>
      </c>
      <c r="P11" s="5">
        <f>IF(ISBLANK(Overall!N11),"",Overall!N11)</f>
        <v>15361</v>
      </c>
      <c r="Q11" s="5" t="e">
        <f>IF(ISBLANK(Overall!#REF!),"",Overall!#REF!)</f>
        <v>#REF!</v>
      </c>
      <c r="R11" s="46" t="e">
        <f>IF(ISBLANK(Overall!#REF!),"",Overall!#REF!)</f>
        <v>#REF!</v>
      </c>
      <c r="S11" s="46">
        <f>IF(ISBLANK(Overall!O11),"",Overall!O11)</f>
        <v>8957</v>
      </c>
      <c r="T11" s="5">
        <f>IF(ISBLANK(Overall!P11),"",Overall!P11)</f>
        <v>107440</v>
      </c>
      <c r="U11" s="47">
        <f>IF(ISBLANK(Overall!Q11),"",Overall!Q11)</f>
        <v>10139</v>
      </c>
      <c r="V11" s="47">
        <f>IF(ISBLANK(Overall!R11),"",Overall!R11)</f>
        <v>2970</v>
      </c>
      <c r="W11" s="47" t="e">
        <f>IF(ISBLANK(Overall!#REF!),"",Overall!#REF!)</f>
        <v>#REF!</v>
      </c>
      <c r="X11" s="47">
        <f>IF(ISBLANK(Overall!S11),"",Overall!S11)</f>
        <v>1673</v>
      </c>
      <c r="Y11" s="47" t="e">
        <f>IF(ISBLANK(Overall!#REF!),"",Overall!#REF!)</f>
        <v>#REF!</v>
      </c>
      <c r="Z11" s="47">
        <f>IF(ISBLANK(Overall!T11),"",Overall!T11)</f>
        <v>1783</v>
      </c>
      <c r="AA11" s="35" t="e">
        <f>IF(ISBLANK(Overall!#REF!),"",Overall!#REF!)</f>
        <v>#REF!</v>
      </c>
      <c r="AB11" s="47"/>
    </row>
    <row r="12" spans="1:28" s="23" customFormat="1" ht="14.4" customHeight="1" x14ac:dyDescent="0.35">
      <c r="A12" s="27" t="str">
        <f>Overall!A12</f>
        <v>% of Indirect Expenditures</v>
      </c>
      <c r="B12" s="7">
        <f>IF(ISBLANK(Overall!B12),"",Overall!B12)</f>
        <v>0.14973246299531121</v>
      </c>
      <c r="C12" s="45">
        <f>IF(ISBLANK(Overall!C12),"",Overall!C12)</f>
        <v>0.22248820427421592</v>
      </c>
      <c r="D12" s="7">
        <f>IF(ISBLANK(Overall!D12),"",Overall!D12)</f>
        <v>0.13321016233588373</v>
      </c>
      <c r="E12" s="7">
        <f>IF(ISBLANK(Overall!E12),"",Overall!E12)</f>
        <v>0.12686609099593535</v>
      </c>
      <c r="F12" s="7">
        <f>IF(ISBLANK(Overall!F12),"",Overall!F12)</f>
        <v>0.10917655705361358</v>
      </c>
      <c r="G12" s="96">
        <f>Overall!G12</f>
        <v>7.1681853753072164E-2</v>
      </c>
      <c r="H12" s="7">
        <f>IF(ISBLANK(Overall!I12),"",Overall!I12)</f>
        <v>6.7066454534328718E-2</v>
      </c>
      <c r="I12" s="45">
        <f>IF(ISBLANK(Overall!J12),"",Overall!J12)</f>
        <v>0.24513618677042801</v>
      </c>
      <c r="J12" s="45">
        <f>IF(ISBLANK(Overall!K12),"",Overall!K12)</f>
        <v>0.25035739814152969</v>
      </c>
      <c r="K12" s="7">
        <f>IF(ISBLANK(Overall!L12),"",Overall!L12)</f>
        <v>0</v>
      </c>
      <c r="L12" s="7" t="e">
        <f>IF(ISBLANK(Overall!#REF!),"",Overall!#REF!)</f>
        <v>#REF!</v>
      </c>
      <c r="M12" s="7" t="e">
        <f>IF(ISBLANK(Overall!#REF!),"",Overall!#REF!)</f>
        <v>#REF!</v>
      </c>
      <c r="N12" s="7">
        <f>IF(ISBLANK(Overall!M12),"",Overall!M12)</f>
        <v>5.4192572676861034E-2</v>
      </c>
      <c r="O12" s="7" t="e">
        <f>IF(ISBLANK(Overall!#REF!),"",Overall!#REF!)</f>
        <v>#REF!</v>
      </c>
      <c r="P12" s="7">
        <f>IF(ISBLANK(Overall!N12),"",Overall!N12)</f>
        <v>0.24914443273051659</v>
      </c>
      <c r="Q12" s="7" t="e">
        <f>IF(ISBLANK(Overall!#REF!),"",Overall!#REF!)</f>
        <v>#REF!</v>
      </c>
      <c r="R12" s="45" t="e">
        <f>IF(ISBLANK(Overall!#REF!),"",Overall!#REF!)</f>
        <v>#REF!</v>
      </c>
      <c r="S12" s="45">
        <f>IF(ISBLANK(Overall!O12),"",Overall!O12)</f>
        <v>0.15327355487867483</v>
      </c>
      <c r="T12" s="7">
        <f>IF(ISBLANK(Overall!P12),"",Overall!P12)</f>
        <v>0.20196210015019334</v>
      </c>
      <c r="U12" s="60">
        <f>IF(ISBLANK(Overall!Q12),"",Overall!Q12)</f>
        <v>0.24993837203569491</v>
      </c>
      <c r="V12" s="60">
        <f>IF(ISBLANK(Overall!R12),"",Overall!R12)</f>
        <v>0.25029496039103322</v>
      </c>
      <c r="W12" s="60" t="e">
        <f>IF(ISBLANK(Overall!#REF!),"",Overall!#REF!)</f>
        <v>#REF!</v>
      </c>
      <c r="X12" s="60">
        <f>IF(ISBLANK(Overall!S12),"",Overall!S12)</f>
        <v>0.25026178010471206</v>
      </c>
      <c r="Y12" s="60" t="e">
        <f>IF(ISBLANK(Overall!#REF!),"",Overall!#REF!)</f>
        <v>#REF!</v>
      </c>
      <c r="Z12" s="60">
        <f>IF(ISBLANK(Overall!T12),"",Overall!T12)</f>
        <v>0.25028074115665355</v>
      </c>
      <c r="AA12" s="36" t="e">
        <f>IF(ISBLANK(Overall!#REF!),"",Overall!#REF!)</f>
        <v>#REF!</v>
      </c>
      <c r="AB12" s="7"/>
    </row>
    <row r="13" spans="1:28" s="12" customFormat="1" ht="14.4" customHeight="1" x14ac:dyDescent="0.35">
      <c r="A13" s="24" t="str">
        <f>Overall!A13</f>
        <v>Unexpended Funds</v>
      </c>
      <c r="B13" s="5">
        <f>IF(ISBLANK(Overall!B13),"",Overall!B13)</f>
        <v>0</v>
      </c>
      <c r="C13" s="46">
        <f>IF(ISBLANK(Overall!C13),"",Overall!C13)</f>
        <v>0</v>
      </c>
      <c r="D13" s="5">
        <f>IF(ISBLANK(Overall!D13),"",Overall!D13)</f>
        <v>0</v>
      </c>
      <c r="E13" s="5">
        <f>IF(ISBLANK(Overall!E13),"",Overall!E13)</f>
        <v>0</v>
      </c>
      <c r="F13" s="5">
        <f>IF(ISBLANK(Overall!F13),"",Overall!F13)</f>
        <v>11081.999999999942</v>
      </c>
      <c r="G13" s="5"/>
      <c r="H13" s="5">
        <f>IF(ISBLANK(Overall!I13),"",Overall!I13)</f>
        <v>0</v>
      </c>
      <c r="I13" s="46">
        <f>IF(ISBLANK(Overall!J13),"",Overall!J13)</f>
        <v>0</v>
      </c>
      <c r="J13" s="46">
        <f>IF(ISBLANK(Overall!K13),"",Overall!K13)</f>
        <v>0</v>
      </c>
      <c r="K13" s="5">
        <f>IF(ISBLANK(Overall!L13),"",Overall!L13)</f>
        <v>0</v>
      </c>
      <c r="L13" s="5" t="e">
        <f>IF(ISBLANK(Overall!#REF!),"",Overall!#REF!)</f>
        <v>#REF!</v>
      </c>
      <c r="M13" s="5" t="e">
        <f>IF(ISBLANK(Overall!#REF!),"",Overall!#REF!)</f>
        <v>#REF!</v>
      </c>
      <c r="N13" s="5">
        <f>IF(ISBLANK(Overall!M13),"",Overall!M13)</f>
        <v>0</v>
      </c>
      <c r="O13" s="5" t="e">
        <f>IF(ISBLANK(Overall!#REF!),"",Overall!#REF!)</f>
        <v>#REF!</v>
      </c>
      <c r="P13" s="5">
        <f>IF(ISBLANK(Overall!N13),"",Overall!N13)</f>
        <v>0</v>
      </c>
      <c r="Q13" s="5" t="e">
        <f>IF(ISBLANK(Overall!#REF!),"",Overall!#REF!)</f>
        <v>#REF!</v>
      </c>
      <c r="R13" s="46" t="e">
        <f>IF(ISBLANK(Overall!#REF!),"",Overall!#REF!)</f>
        <v>#REF!</v>
      </c>
      <c r="S13" s="46">
        <f>IF(ISBLANK(Overall!O13),"",Overall!O13)</f>
        <v>4756</v>
      </c>
      <c r="T13" s="5">
        <f>IF(ISBLANK(Overall!P13),"",Overall!P13)</f>
        <v>0</v>
      </c>
      <c r="U13" s="47">
        <f>IF(ISBLANK(Overall!Q13),"",Overall!Q13)</f>
        <v>0</v>
      </c>
      <c r="V13" s="47">
        <f>IF(ISBLANK(Overall!R13),"",Overall!R13)</f>
        <v>0</v>
      </c>
      <c r="W13" s="47" t="e">
        <f>IF(ISBLANK(Overall!#REF!),"",Overall!#REF!)</f>
        <v>#REF!</v>
      </c>
      <c r="X13" s="47">
        <f>IF(ISBLANK(Overall!S13),"",Overall!S13)</f>
        <v>0</v>
      </c>
      <c r="Y13" s="47" t="e">
        <f>IF(ISBLANK(Overall!#REF!),"",Overall!#REF!)</f>
        <v>#REF!</v>
      </c>
      <c r="Z13" s="47">
        <f>IF(ISBLANK(Overall!T13),"",Overall!T13)</f>
        <v>0</v>
      </c>
      <c r="AA13" s="35" t="e">
        <f>IF(ISBLANK(Overall!#REF!),"",Overall!#REF!)</f>
        <v>#REF!</v>
      </c>
      <c r="AB13" s="5"/>
    </row>
    <row r="14" spans="1:28" ht="40.25" customHeight="1" x14ac:dyDescent="0.35">
      <c r="A14" s="26" t="str">
        <f>Overall!A14</f>
        <v>Explanation of Unexpended Funds</v>
      </c>
      <c r="B14" s="6" t="str">
        <f>IF(ISBLANK(Overall!B14),"",Overall!B14)</f>
        <v/>
      </c>
      <c r="C14" s="66" t="str">
        <f>IF(ISBLANK(Overall!C14),"",Overall!C14)</f>
        <v/>
      </c>
      <c r="D14" s="6" t="str">
        <f>IF(ISBLANK(Overall!D14),"",Overall!D14)</f>
        <v/>
      </c>
      <c r="E14" s="6"/>
      <c r="F14" s="6" t="str">
        <f>IF(ISBLANK(Overall!F14),"",Overall!F14)</f>
        <v/>
      </c>
      <c r="G14" s="6"/>
      <c r="H14" s="6" t="str">
        <f>IF(ISBLANK(Overall!I14),"",Overall!I14)</f>
        <v/>
      </c>
      <c r="I14" s="66" t="str">
        <f>IF(ISBLANK(Overall!J14),"",Overall!J14)</f>
        <v/>
      </c>
      <c r="J14" s="66" t="str">
        <f>IF(ISBLANK(Overall!K14),"",Overall!K14)</f>
        <v/>
      </c>
      <c r="K14" s="6" t="str">
        <f>IF(ISBLANK(Overall!L14),"",Overall!L14)</f>
        <v/>
      </c>
      <c r="L14" s="6" t="e">
        <f>IF(ISBLANK(Overall!#REF!),"",Overall!#REF!)</f>
        <v>#REF!</v>
      </c>
      <c r="M14" s="6" t="e">
        <f>IF(ISBLANK(Overall!#REF!),"",Overall!#REF!)</f>
        <v>#REF!</v>
      </c>
      <c r="N14" s="6" t="str">
        <f>IF(ISBLANK(Overall!M14),"",Overall!M14)</f>
        <v/>
      </c>
      <c r="O14" s="6" t="e">
        <f>IF(ISBLANK(Overall!#REF!),"",Overall!#REF!)</f>
        <v>#REF!</v>
      </c>
      <c r="P14" s="6" t="str">
        <f>IF(ISBLANK(Overall!N14),"",Overall!N14)</f>
        <v/>
      </c>
      <c r="Q14" s="6" t="e">
        <f>IF(ISBLANK(Overall!#REF!),"",Overall!#REF!)</f>
        <v>#REF!</v>
      </c>
      <c r="R14" s="66" t="e">
        <f>IF(ISBLANK(Overall!#REF!),"",Overall!#REF!)</f>
        <v>#REF!</v>
      </c>
      <c r="S14" s="66" t="str">
        <f>IF(ISBLANK(Overall!O14),"",Overall!O14)</f>
        <v/>
      </c>
      <c r="T14" s="6" t="str">
        <f>IF(ISBLANK(Overall!P14),"",Overall!P14)</f>
        <v/>
      </c>
      <c r="U14" s="42" t="str">
        <f>IF(ISBLANK(Overall!Q14),"",Overall!Q14)</f>
        <v/>
      </c>
      <c r="V14" s="42" t="str">
        <f>IF(ISBLANK(Overall!R14),"",Overall!R14)</f>
        <v/>
      </c>
      <c r="W14" s="42" t="e">
        <f>IF(ISBLANK(Overall!#REF!),"",Overall!#REF!)</f>
        <v>#REF!</v>
      </c>
      <c r="X14" s="42" t="str">
        <f>IF(ISBLANK(Overall!S14),"",Overall!S14)</f>
        <v/>
      </c>
      <c r="Y14" s="42" t="e">
        <f>IF(ISBLANK(Overall!#REF!),"",Overall!#REF!)</f>
        <v>#REF!</v>
      </c>
      <c r="Z14" s="42" t="str">
        <f>IF(ISBLANK(Overall!T14),"",Overall!T14)</f>
        <v/>
      </c>
      <c r="AA14" s="37" t="e">
        <f>IF(ISBLANK(Overall!#REF!),"",Overall!#REF!)</f>
        <v>#REF!</v>
      </c>
      <c r="AB14" s="4"/>
    </row>
    <row r="15" spans="1:28" ht="14.4" customHeight="1" x14ac:dyDescent="0.35">
      <c r="C15" s="61"/>
      <c r="I15" s="61"/>
      <c r="J15" s="61"/>
      <c r="R15" s="61"/>
      <c r="S15" s="61"/>
      <c r="U15" s="52"/>
      <c r="V15" s="52"/>
      <c r="W15" s="52"/>
      <c r="X15" s="52"/>
      <c r="Y15" s="52"/>
      <c r="Z15" s="52"/>
      <c r="AB15" s="6"/>
    </row>
    <row r="16" spans="1:28" s="1" customFormat="1" ht="110.4" customHeight="1" x14ac:dyDescent="0.35">
      <c r="A16" s="4" t="str">
        <f>Overall!A16</f>
        <v>List of Direct Services provided by ADD</v>
      </c>
      <c r="B16" s="31" t="s">
        <v>91</v>
      </c>
      <c r="C16" s="41" t="s">
        <v>94</v>
      </c>
      <c r="D16" s="32" t="s">
        <v>92</v>
      </c>
      <c r="E16" s="32" t="s">
        <v>130</v>
      </c>
      <c r="F16" s="32" t="s">
        <v>93</v>
      </c>
      <c r="G16" s="32" t="s">
        <v>123</v>
      </c>
      <c r="H16" s="32" t="s">
        <v>100</v>
      </c>
      <c r="I16" s="31" t="s">
        <v>47</v>
      </c>
      <c r="J16" s="41" t="s">
        <v>94</v>
      </c>
      <c r="K16" s="41" t="s">
        <v>94</v>
      </c>
      <c r="L16" s="4" t="s">
        <v>95</v>
      </c>
      <c r="M16" s="4" t="s">
        <v>96</v>
      </c>
      <c r="N16" s="31" t="s">
        <v>97</v>
      </c>
      <c r="O16" s="41" t="s">
        <v>98</v>
      </c>
      <c r="P16" s="41" t="s">
        <v>94</v>
      </c>
      <c r="Q16" s="32" t="s">
        <v>109</v>
      </c>
      <c r="R16" s="32" t="s">
        <v>99</v>
      </c>
      <c r="S16" s="32" t="s">
        <v>99</v>
      </c>
      <c r="T16" s="32" t="s">
        <v>99</v>
      </c>
      <c r="U16" s="32" t="s">
        <v>109</v>
      </c>
      <c r="V16" s="32" t="s">
        <v>110</v>
      </c>
      <c r="W16" s="32" t="s">
        <v>45</v>
      </c>
      <c r="X16" s="32" t="s">
        <v>45</v>
      </c>
      <c r="Y16" s="32" t="s">
        <v>45</v>
      </c>
      <c r="Z16" s="32" t="s">
        <v>45</v>
      </c>
      <c r="AA16" s="32" t="s">
        <v>45</v>
      </c>
      <c r="AB16" s="32"/>
    </row>
    <row r="17" spans="1:28" ht="14.4" customHeight="1" x14ac:dyDescent="0.35">
      <c r="A17" s="9"/>
      <c r="C17" s="61"/>
      <c r="I17" s="61"/>
      <c r="J17" s="61"/>
      <c r="R17" s="61"/>
      <c r="S17" s="61"/>
      <c r="U17" s="61"/>
      <c r="V17" s="61"/>
      <c r="W17" s="61"/>
      <c r="X17" s="61"/>
      <c r="Y17" s="61"/>
      <c r="Z17" s="61"/>
      <c r="AB17" s="10"/>
    </row>
    <row r="18" spans="1:28" s="39" customFormat="1" ht="124.5" customHeight="1" x14ac:dyDescent="0.35">
      <c r="A18" s="110" t="str">
        <f>Overall!A18</f>
        <v>Direct Service Providers/Contractors Contracted by ADD and services provided</v>
      </c>
      <c r="B18" s="118" t="s">
        <v>132</v>
      </c>
      <c r="C18" s="81" t="str">
        <f>IF(ISBLANK(Overall!C18),"",Overall!C18)</f>
        <v/>
      </c>
      <c r="D18" s="80" t="s">
        <v>128</v>
      </c>
      <c r="E18" s="80"/>
      <c r="F18" s="80" t="s">
        <v>129</v>
      </c>
      <c r="G18" s="80" t="s">
        <v>131</v>
      </c>
      <c r="H18" s="82" t="s">
        <v>48</v>
      </c>
      <c r="I18" s="81" t="str">
        <f>IF(ISBLANK(Overall!J18),"",Overall!J18)</f>
        <v/>
      </c>
      <c r="J18" s="81" t="str">
        <f>IF(ISBLANK(Overall!K18),"",Overall!K18)</f>
        <v/>
      </c>
      <c r="K18" s="81" t="str">
        <f>IF(ISBLANK(Overall!L18),"",Overall!L18)</f>
        <v>Leslie Co Fiscal Court, Knott Co Fiscal Court -Cong &amp; Home Del Meals and Nutrition Education are provided to eligible individuals age 60 plus.  Approved menus are followed in order to qualify for NSIP funds</v>
      </c>
      <c r="L18" s="81" t="e">
        <f>IF(ISBLANK(Overall!#REF!),"",Overall!#REF!)</f>
        <v>#REF!</v>
      </c>
      <c r="M18" s="80" t="s">
        <v>49</v>
      </c>
      <c r="N18" s="83" t="s">
        <v>48</v>
      </c>
      <c r="O18" s="83" t="s">
        <v>48</v>
      </c>
      <c r="P18" s="83" t="s">
        <v>48</v>
      </c>
      <c r="Q18" s="80" t="s">
        <v>49</v>
      </c>
      <c r="R18" s="81" t="e">
        <f>IF(ISBLANK(Overall!#REF!),"",Overall!#REF!)</f>
        <v>#REF!</v>
      </c>
      <c r="S18" s="81" t="str">
        <f>IF(ISBLANK(Overall!O18),"",Overall!O18)</f>
        <v/>
      </c>
      <c r="T18" s="83" t="s">
        <v>48</v>
      </c>
      <c r="U18" s="83" t="s">
        <v>48</v>
      </c>
      <c r="V18" s="83" t="s">
        <v>48</v>
      </c>
      <c r="W18" s="83" t="s">
        <v>48</v>
      </c>
      <c r="X18" s="83" t="s">
        <v>48</v>
      </c>
      <c r="Y18" s="83" t="s">
        <v>48</v>
      </c>
      <c r="Z18" s="83" t="s">
        <v>48</v>
      </c>
      <c r="AA18" s="40" t="s">
        <v>48</v>
      </c>
      <c r="AB18" s="84"/>
    </row>
    <row r="19" spans="1:28" s="1" customFormat="1" ht="15" customHeight="1" x14ac:dyDescent="0.35">
      <c r="A19" s="111"/>
      <c r="B19" s="119" t="s">
        <v>46</v>
      </c>
      <c r="C19" s="63" t="str">
        <f>IF(ISBLANK(Overall!C19),"",Overall!C19)</f>
        <v/>
      </c>
      <c r="D19" s="56"/>
      <c r="E19" s="56"/>
      <c r="F19" s="56"/>
      <c r="G19" s="56"/>
      <c r="H19" s="56" t="str">
        <f>IF(ISBLANK(Overall!I19),"",Overall!I19)</f>
        <v/>
      </c>
      <c r="I19" s="63" t="str">
        <f>IF(ISBLANK(Overall!J19),"",Overall!J19)</f>
        <v/>
      </c>
      <c r="J19" s="63" t="str">
        <f>IF(ISBLANK(Overall!K19),"",Overall!K19)</f>
        <v/>
      </c>
      <c r="K19" s="56" t="str">
        <f>IF(ISBLANK(Overall!L19),"",Overall!L19)</f>
        <v/>
      </c>
      <c r="L19" s="56" t="e">
        <f>IF(ISBLANK(Overall!#REF!),"",Overall!#REF!)</f>
        <v>#REF!</v>
      </c>
      <c r="M19" s="56"/>
      <c r="N19" s="56" t="str">
        <f>IF(ISBLANK(Overall!M19),"",Overall!M19)</f>
        <v/>
      </c>
      <c r="O19" s="56" t="e">
        <f>IF(ISBLANK(Overall!#REF!),"",Overall!#REF!)</f>
        <v>#REF!</v>
      </c>
      <c r="P19" s="56" t="str">
        <f>IF(ISBLANK(Overall!N19),"",Overall!N19)</f>
        <v/>
      </c>
      <c r="Q19" s="56" t="e">
        <f>IF(ISBLANK(Overall!#REF!),"",Overall!#REF!)</f>
        <v>#REF!</v>
      </c>
      <c r="R19" s="63" t="e">
        <f>IF(ISBLANK(Overall!#REF!),"",Overall!#REF!)</f>
        <v>#REF!</v>
      </c>
      <c r="S19" s="63" t="str">
        <f>IF(ISBLANK(Overall!O19),"",Overall!O19)</f>
        <v/>
      </c>
      <c r="T19" s="56" t="str">
        <f>IF(ISBLANK(Overall!P19),"",Overall!P19)</f>
        <v/>
      </c>
      <c r="U19" s="62" t="str">
        <f>IF(ISBLANK(Overall!Q19),"",Overall!Q19)</f>
        <v/>
      </c>
      <c r="V19" s="62" t="str">
        <f>IF(ISBLANK(Overall!R19),"",Overall!R19)</f>
        <v/>
      </c>
      <c r="W19" s="62" t="e">
        <f>IF(ISBLANK(Overall!#REF!),"",Overall!#REF!)</f>
        <v>#REF!</v>
      </c>
      <c r="X19" s="62" t="str">
        <f>IF(ISBLANK(Overall!S19),"",Overall!S19)</f>
        <v/>
      </c>
      <c r="Y19" s="62" t="e">
        <f>IF(ISBLANK(Overall!#REF!),"",Overall!#REF!)</f>
        <v>#REF!</v>
      </c>
      <c r="Z19" s="62" t="str">
        <f>IF(ISBLANK(Overall!T19),"",Overall!T19)</f>
        <v/>
      </c>
      <c r="AA19" s="40" t="e">
        <f>IF(ISBLANK(Overall!#REF!),"",Overall!#REF!)</f>
        <v>#REF!</v>
      </c>
      <c r="AB19" s="17"/>
    </row>
    <row r="20" spans="1:28" s="1" customFormat="1" ht="15" customHeight="1" x14ac:dyDescent="0.35">
      <c r="A20" s="111"/>
      <c r="B20" s="56"/>
      <c r="C20" s="63" t="str">
        <f>IF(ISBLANK(Overall!C20),"",Overall!C20)</f>
        <v/>
      </c>
      <c r="D20" s="56"/>
      <c r="E20" s="56"/>
      <c r="F20" s="56"/>
      <c r="G20" s="56"/>
      <c r="H20" s="56" t="str">
        <f>IF(ISBLANK(Overall!I20),"",Overall!I20)</f>
        <v/>
      </c>
      <c r="I20" s="63" t="str">
        <f>IF(ISBLANK(Overall!J20),"",Overall!J20)</f>
        <v/>
      </c>
      <c r="J20" s="63" t="str">
        <f>IF(ISBLANK(Overall!K20),"",Overall!K20)</f>
        <v/>
      </c>
      <c r="K20" s="56" t="str">
        <f>IF(ISBLANK(Overall!L20),"",Overall!L20)</f>
        <v/>
      </c>
      <c r="L20" s="56" t="e">
        <f>IF(ISBLANK(Overall!#REF!),"",Overall!#REF!)</f>
        <v>#REF!</v>
      </c>
      <c r="M20" s="56"/>
      <c r="N20" s="56" t="str">
        <f>IF(ISBLANK(Overall!M20),"",Overall!M20)</f>
        <v/>
      </c>
      <c r="O20" s="56" t="e">
        <f>IF(ISBLANK(Overall!#REF!),"",Overall!#REF!)</f>
        <v>#REF!</v>
      </c>
      <c r="P20" s="56" t="str">
        <f>IF(ISBLANK(Overall!N20),"",Overall!N20)</f>
        <v/>
      </c>
      <c r="Q20" s="56" t="e">
        <f>IF(ISBLANK(Overall!#REF!),"",Overall!#REF!)</f>
        <v>#REF!</v>
      </c>
      <c r="R20" s="63" t="e">
        <f>IF(ISBLANK(Overall!#REF!),"",Overall!#REF!)</f>
        <v>#REF!</v>
      </c>
      <c r="S20" s="63" t="str">
        <f>IF(ISBLANK(Overall!O20),"",Overall!O20)</f>
        <v/>
      </c>
      <c r="T20" s="56" t="str">
        <f>IF(ISBLANK(Overall!P20),"",Overall!P20)</f>
        <v/>
      </c>
      <c r="U20" s="63" t="str">
        <f>IF(ISBLANK(Overall!Q20),"",Overall!Q20)</f>
        <v/>
      </c>
      <c r="V20" s="63" t="str">
        <f>IF(ISBLANK(Overall!R20),"",Overall!R20)</f>
        <v/>
      </c>
      <c r="W20" s="63" t="e">
        <f>IF(ISBLANK(Overall!#REF!),"",Overall!#REF!)</f>
        <v>#REF!</v>
      </c>
      <c r="X20" s="63" t="str">
        <f>IF(ISBLANK(Overall!S20),"",Overall!S20)</f>
        <v/>
      </c>
      <c r="Y20" s="63" t="e">
        <f>IF(ISBLANK(Overall!#REF!),"",Overall!#REF!)</f>
        <v>#REF!</v>
      </c>
      <c r="Z20" s="63" t="str">
        <f>IF(ISBLANK(Overall!T20),"",Overall!T20)</f>
        <v/>
      </c>
      <c r="AA20" s="38" t="e">
        <f>IF(ISBLANK(Overall!#REF!),"",Overall!#REF!)</f>
        <v>#REF!</v>
      </c>
      <c r="AB20" s="17"/>
    </row>
    <row r="21" spans="1:28" s="1" customFormat="1" ht="15" customHeight="1" x14ac:dyDescent="0.35">
      <c r="A21" s="111"/>
      <c r="B21" s="56"/>
      <c r="C21" s="63" t="str">
        <f>IF(ISBLANK(Overall!C21),"",Overall!C21)</f>
        <v/>
      </c>
      <c r="D21" s="56" t="str">
        <f>IF(ISBLANK(Overall!D21),"",Overall!D21)</f>
        <v/>
      </c>
      <c r="E21" s="56"/>
      <c r="F21" s="56" t="str">
        <f>IF(ISBLANK(Overall!F21),"",Overall!F21)</f>
        <v/>
      </c>
      <c r="G21" s="56"/>
      <c r="H21" s="56" t="str">
        <f>IF(ISBLANK(Overall!I21),"",Overall!I21)</f>
        <v/>
      </c>
      <c r="I21" s="63" t="str">
        <f>IF(ISBLANK(Overall!J21),"",Overall!J21)</f>
        <v/>
      </c>
      <c r="J21" s="63" t="str">
        <f>IF(ISBLANK(Overall!K21),"",Overall!K21)</f>
        <v/>
      </c>
      <c r="K21" s="56" t="str">
        <f>IF(ISBLANK(Overall!L21),"",Overall!L21)</f>
        <v/>
      </c>
      <c r="L21" s="56" t="e">
        <f>IF(ISBLANK(Overall!#REF!),"",Overall!#REF!)</f>
        <v>#REF!</v>
      </c>
      <c r="M21" s="56"/>
      <c r="N21" s="56" t="str">
        <f>IF(ISBLANK(Overall!M21),"",Overall!M21)</f>
        <v/>
      </c>
      <c r="O21" s="56" t="e">
        <f>IF(ISBLANK(Overall!#REF!),"",Overall!#REF!)</f>
        <v>#REF!</v>
      </c>
      <c r="P21" s="56" t="str">
        <f>IF(ISBLANK(Overall!N21),"",Overall!N21)</f>
        <v/>
      </c>
      <c r="Q21" s="56" t="e">
        <f>IF(ISBLANK(Overall!#REF!),"",Overall!#REF!)</f>
        <v>#REF!</v>
      </c>
      <c r="R21" s="63" t="e">
        <f>IF(ISBLANK(Overall!#REF!),"",Overall!#REF!)</f>
        <v>#REF!</v>
      </c>
      <c r="S21" s="63" t="str">
        <f>IF(ISBLANK(Overall!O21),"",Overall!O21)</f>
        <v/>
      </c>
      <c r="T21" s="56" t="str">
        <f>IF(ISBLANK(Overall!P21),"",Overall!P21)</f>
        <v/>
      </c>
      <c r="U21" s="63" t="str">
        <f>IF(ISBLANK(Overall!Q21),"",Overall!Q21)</f>
        <v/>
      </c>
      <c r="V21" s="63" t="str">
        <f>IF(ISBLANK(Overall!R21),"",Overall!R21)</f>
        <v/>
      </c>
      <c r="W21" s="63" t="e">
        <f>IF(ISBLANK(Overall!#REF!),"",Overall!#REF!)</f>
        <v>#REF!</v>
      </c>
      <c r="X21" s="63" t="str">
        <f>IF(ISBLANK(Overall!S21),"",Overall!S21)</f>
        <v/>
      </c>
      <c r="Y21" s="63" t="e">
        <f>IF(ISBLANK(Overall!#REF!),"",Overall!#REF!)</f>
        <v>#REF!</v>
      </c>
      <c r="Z21" s="63" t="str">
        <f>IF(ISBLANK(Overall!T21),"",Overall!T21)</f>
        <v/>
      </c>
      <c r="AA21" s="38" t="e">
        <f>IF(ISBLANK(Overall!#REF!),"",Overall!#REF!)</f>
        <v>#REF!</v>
      </c>
      <c r="AB21" s="17"/>
    </row>
    <row r="22" spans="1:28" s="1" customFormat="1" ht="15" customHeight="1" x14ac:dyDescent="0.35">
      <c r="A22" s="111"/>
      <c r="B22" s="57"/>
      <c r="C22" s="64" t="str">
        <f>IF(ISBLANK(Overall!C22),"",Overall!C22)</f>
        <v/>
      </c>
      <c r="D22" s="57" t="str">
        <f>IF(ISBLANK(Overall!D22),"",Overall!D22)</f>
        <v/>
      </c>
      <c r="E22" s="57"/>
      <c r="F22" s="57" t="str">
        <f>IF(ISBLANK(Overall!F22),"",Overall!F22)</f>
        <v/>
      </c>
      <c r="G22" s="57"/>
      <c r="H22" s="57" t="str">
        <f>IF(ISBLANK(Overall!I22),"",Overall!I22)</f>
        <v/>
      </c>
      <c r="I22" s="64" t="str">
        <f>IF(ISBLANK(Overall!J22),"",Overall!J22)</f>
        <v/>
      </c>
      <c r="J22" s="64" t="str">
        <f>IF(ISBLANK(Overall!K22),"",Overall!K22)</f>
        <v/>
      </c>
      <c r="K22" s="57" t="str">
        <f>IF(ISBLANK(Overall!L22),"",Overall!L22)</f>
        <v/>
      </c>
      <c r="L22" s="57" t="e">
        <f>IF(ISBLANK(Overall!#REF!),"",Overall!#REF!)</f>
        <v>#REF!</v>
      </c>
      <c r="M22" s="57"/>
      <c r="N22" s="57" t="str">
        <f>IF(ISBLANK(Overall!M22),"",Overall!M22)</f>
        <v/>
      </c>
      <c r="O22" s="57" t="e">
        <f>IF(ISBLANK(Overall!#REF!),"",Overall!#REF!)</f>
        <v>#REF!</v>
      </c>
      <c r="P22" s="57" t="str">
        <f>IF(ISBLANK(Overall!N22),"",Overall!N22)</f>
        <v/>
      </c>
      <c r="Q22" s="57" t="e">
        <f>IF(ISBLANK(Overall!#REF!),"",Overall!#REF!)</f>
        <v>#REF!</v>
      </c>
      <c r="R22" s="64" t="e">
        <f>IF(ISBLANK(Overall!#REF!),"",Overall!#REF!)</f>
        <v>#REF!</v>
      </c>
      <c r="S22" s="64" t="str">
        <f>IF(ISBLANK(Overall!O22),"",Overall!O22)</f>
        <v/>
      </c>
      <c r="T22" s="57" t="str">
        <f>IF(ISBLANK(Overall!P22),"",Overall!P22)</f>
        <v/>
      </c>
      <c r="U22" s="64" t="str">
        <f>IF(ISBLANK(Overall!Q22),"",Overall!Q22)</f>
        <v/>
      </c>
      <c r="V22" s="64" t="str">
        <f>IF(ISBLANK(Overall!R22),"",Overall!R22)</f>
        <v/>
      </c>
      <c r="W22" s="64" t="e">
        <f>IF(ISBLANK(Overall!#REF!),"",Overall!#REF!)</f>
        <v>#REF!</v>
      </c>
      <c r="X22" s="64" t="str">
        <f>IF(ISBLANK(Overall!S22),"",Overall!S22)</f>
        <v/>
      </c>
      <c r="Y22" s="64" t="e">
        <f>IF(ISBLANK(Overall!#REF!),"",Overall!#REF!)</f>
        <v>#REF!</v>
      </c>
      <c r="Z22" s="64" t="str">
        <f>IF(ISBLANK(Overall!T22),"",Overall!T22)</f>
        <v/>
      </c>
      <c r="AA22" s="38" t="e">
        <f>IF(ISBLANK(Overall!#REF!),"",Overall!#REF!)</f>
        <v>#REF!</v>
      </c>
      <c r="AB22" s="18"/>
    </row>
    <row r="23" spans="1:28" x14ac:dyDescent="0.35">
      <c r="A23" s="11"/>
      <c r="B23" s="55"/>
      <c r="C23" s="65"/>
      <c r="D23" s="55"/>
      <c r="E23" s="55"/>
      <c r="F23" s="55"/>
      <c r="G23" s="55"/>
      <c r="H23" s="55"/>
      <c r="I23" s="65"/>
      <c r="J23" s="65"/>
      <c r="K23" s="55"/>
      <c r="L23" s="55"/>
      <c r="M23" s="55"/>
      <c r="N23" s="55"/>
      <c r="O23" s="55"/>
      <c r="P23" s="55"/>
      <c r="Q23" s="55"/>
      <c r="R23" s="65"/>
      <c r="S23" s="65"/>
      <c r="T23" s="55"/>
      <c r="U23" s="65"/>
      <c r="V23" s="65"/>
      <c r="W23" s="65"/>
      <c r="X23" s="65"/>
      <c r="Y23" s="65"/>
      <c r="Z23" s="65"/>
      <c r="AB23" s="10"/>
    </row>
    <row r="24" spans="1:28" s="39" customFormat="1" x14ac:dyDescent="0.35">
      <c r="A24" s="38" t="str">
        <f>Overall!A32</f>
        <v>Eligible Persons</v>
      </c>
      <c r="B24" s="37">
        <f>Overall!B32</f>
        <v>1428</v>
      </c>
      <c r="C24" s="37">
        <f>Overall!C32</f>
        <v>1160</v>
      </c>
      <c r="D24" s="37">
        <f>Overall!D32</f>
        <v>603</v>
      </c>
      <c r="E24" s="37">
        <f>Overall!E32</f>
        <v>77</v>
      </c>
      <c r="F24" s="37">
        <f>Overall!F32</f>
        <v>1590</v>
      </c>
      <c r="G24" s="37">
        <f>Overall!G32</f>
        <v>1528</v>
      </c>
      <c r="H24" s="37">
        <f>Overall!I32</f>
        <v>82</v>
      </c>
      <c r="I24" s="37">
        <f>Overall!J32</f>
        <v>1160</v>
      </c>
      <c r="J24" s="37">
        <f>Overall!K32</f>
        <v>1160</v>
      </c>
      <c r="K24" s="37">
        <f>Overall!L32</f>
        <v>2193</v>
      </c>
      <c r="L24" s="37">
        <f>Overall!M32</f>
        <v>29</v>
      </c>
      <c r="M24" s="37">
        <f>Overall!N32</f>
        <v>1799</v>
      </c>
      <c r="N24" s="37">
        <f>Overall!M32</f>
        <v>29</v>
      </c>
      <c r="O24" s="37">
        <f>Overall!O32</f>
        <v>1160</v>
      </c>
      <c r="P24" s="37">
        <f>Overall!N32</f>
        <v>1799</v>
      </c>
      <c r="Q24" s="37">
        <f>Overall!Q32</f>
        <v>2222</v>
      </c>
      <c r="R24" s="85" t="e">
        <f>Overall!#REF!</f>
        <v>#REF!</v>
      </c>
      <c r="S24" s="37">
        <f>Overall!O32</f>
        <v>1160</v>
      </c>
      <c r="T24" s="37">
        <f>Overall!P32</f>
        <v>79</v>
      </c>
      <c r="U24" s="37">
        <f>Overall!Q32</f>
        <v>2222</v>
      </c>
      <c r="V24" s="37">
        <f>Overall!R32</f>
        <v>740</v>
      </c>
      <c r="W24" s="37">
        <f>Overall!S32</f>
        <v>740</v>
      </c>
      <c r="X24" s="37">
        <f>Overall!S32</f>
        <v>740</v>
      </c>
      <c r="Y24" s="37" t="e">
        <f>Overall!#REF!</f>
        <v>#REF!</v>
      </c>
      <c r="Z24" s="37">
        <f>Overall!T32</f>
        <v>740</v>
      </c>
      <c r="AA24" s="37" t="str">
        <f>Overall!V32</f>
        <v>Program serves entire KRADD Region</v>
      </c>
      <c r="AB24" s="37"/>
    </row>
    <row r="25" spans="1:28" s="39" customFormat="1" x14ac:dyDescent="0.35">
      <c r="A25" s="38" t="str">
        <f>Overall!A33</f>
        <v># Persons Served</v>
      </c>
      <c r="B25" s="37">
        <f>Overall!B33</f>
        <v>1428</v>
      </c>
      <c r="C25" s="37">
        <f>Overall!C33</f>
        <v>220</v>
      </c>
      <c r="D25" s="37">
        <f>Overall!D33</f>
        <v>603</v>
      </c>
      <c r="E25" s="37">
        <f>Overall!E33</f>
        <v>77</v>
      </c>
      <c r="F25" s="37">
        <f>Overall!F33</f>
        <v>1590</v>
      </c>
      <c r="G25" s="37">
        <f>Overall!G33</f>
        <v>1528</v>
      </c>
      <c r="H25" s="37">
        <f>Overall!I33</f>
        <v>82</v>
      </c>
      <c r="I25" s="37">
        <f>Overall!J33</f>
        <v>213</v>
      </c>
      <c r="J25" s="37">
        <f>Overall!K33</f>
        <v>213</v>
      </c>
      <c r="K25" s="37">
        <f>Overall!L33</f>
        <v>2193</v>
      </c>
      <c r="L25" s="37">
        <f>Overall!M33</f>
        <v>29</v>
      </c>
      <c r="M25" s="37">
        <f>Overall!N33</f>
        <v>1799</v>
      </c>
      <c r="N25" s="37">
        <f>Overall!M33</f>
        <v>29</v>
      </c>
      <c r="O25" s="37">
        <f>Overall!O33</f>
        <v>220</v>
      </c>
      <c r="P25" s="37">
        <f>Overall!N33</f>
        <v>1799</v>
      </c>
      <c r="Q25" s="37">
        <f>Overall!Q33</f>
        <v>2222</v>
      </c>
      <c r="R25" s="85" t="e">
        <f>Overall!#REF!</f>
        <v>#REF!</v>
      </c>
      <c r="S25" s="37">
        <f>Overall!O33</f>
        <v>220</v>
      </c>
      <c r="T25" s="37">
        <f>Overall!P33</f>
        <v>79</v>
      </c>
      <c r="U25" s="37">
        <f>Overall!Q33</f>
        <v>2222</v>
      </c>
      <c r="V25" s="37">
        <f>Overall!R33</f>
        <v>740</v>
      </c>
      <c r="W25" s="37">
        <f>Overall!S33</f>
        <v>740</v>
      </c>
      <c r="X25" s="37">
        <f>Overall!S33</f>
        <v>740</v>
      </c>
      <c r="Y25" s="37" t="e">
        <f>Overall!#REF!</f>
        <v>#REF!</v>
      </c>
      <c r="Z25" s="37">
        <f>Overall!T33</f>
        <v>740</v>
      </c>
      <c r="AA25" s="37">
        <f>Overall!V33</f>
        <v>0</v>
      </c>
      <c r="AB25" s="37"/>
    </row>
    <row r="26" spans="1:28" s="39" customFormat="1" x14ac:dyDescent="0.35">
      <c r="A26" s="38" t="str">
        <f>Overall!A34</f>
        <v># People on Waiting List</v>
      </c>
      <c r="B26" s="37">
        <v>0</v>
      </c>
      <c r="C26" s="37">
        <v>0</v>
      </c>
      <c r="D26" s="37">
        <v>0</v>
      </c>
      <c r="E26" s="37">
        <v>0</v>
      </c>
      <c r="F26" s="37">
        <f>Overall!F34</f>
        <v>0</v>
      </c>
      <c r="G26" s="37"/>
      <c r="H26" s="37">
        <f>Overall!I34</f>
        <v>9</v>
      </c>
      <c r="I26" s="37">
        <f>Overall!J34</f>
        <v>0</v>
      </c>
      <c r="J26" s="37">
        <f>Overall!K34</f>
        <v>0</v>
      </c>
      <c r="K26" s="37">
        <f>Overall!L34</f>
        <v>0</v>
      </c>
      <c r="L26" s="37">
        <f>Overall!M34</f>
        <v>0</v>
      </c>
      <c r="M26" s="37">
        <f>Overall!N34</f>
        <v>0</v>
      </c>
      <c r="N26" s="37">
        <f>Overall!M34</f>
        <v>0</v>
      </c>
      <c r="O26" s="37" t="str">
        <f>Overall!O34</f>
        <v/>
      </c>
      <c r="P26" s="37">
        <f>Overall!N34</f>
        <v>0</v>
      </c>
      <c r="Q26" s="37" t="str">
        <f>Overall!Q34</f>
        <v/>
      </c>
      <c r="R26" s="85" t="e">
        <f>Overall!#REF!</f>
        <v>#REF!</v>
      </c>
      <c r="S26" s="37" t="str">
        <f>Overall!O34</f>
        <v/>
      </c>
      <c r="T26" s="37">
        <f>Overall!P34</f>
        <v>68</v>
      </c>
      <c r="U26" s="37" t="str">
        <f>Overall!Q34</f>
        <v/>
      </c>
      <c r="V26" s="37" t="str">
        <f>Overall!R34</f>
        <v/>
      </c>
      <c r="W26" s="37" t="str">
        <f>Overall!S34</f>
        <v/>
      </c>
      <c r="X26" s="37" t="str">
        <f>Overall!S34</f>
        <v/>
      </c>
      <c r="Y26" s="37" t="e">
        <f>Overall!#REF!</f>
        <v>#REF!</v>
      </c>
      <c r="Z26" s="37" t="str">
        <f>Overall!T34</f>
        <v/>
      </c>
      <c r="AA26" s="37">
        <f>Overall!V34</f>
        <v>0</v>
      </c>
      <c r="AB26" s="37"/>
    </row>
    <row r="27" spans="1:28" s="39" customFormat="1" x14ac:dyDescent="0.35">
      <c r="A27" s="79"/>
      <c r="AB27" s="37"/>
    </row>
    <row r="28" spans="1:28" s="79" customFormat="1" x14ac:dyDescent="0.35">
      <c r="A28" s="38" t="str">
        <f>Overall!A36</f>
        <v>Performance Measures</v>
      </c>
      <c r="B28" s="38" t="str">
        <f>IF(ISBLANK(Overall!B36),"",Overall!B36)</f>
        <v>as listed in MOA</v>
      </c>
      <c r="C28" s="38" t="str">
        <f>IF(ISBLANK(Overall!C36),"",Overall!C36)</f>
        <v>as listed in MOA</v>
      </c>
      <c r="D28" s="38" t="str">
        <f>IF(ISBLANK(Overall!D36),"",Overall!D36)</f>
        <v>as listed in MOA</v>
      </c>
      <c r="E28" s="38" t="str">
        <f>IF(ISBLANK(Overall!E36),"",Overall!E36)</f>
        <v>as listed in MOA</v>
      </c>
      <c r="F28" s="38" t="str">
        <f>IF(ISBLANK(Overall!F36),"",Overall!F36)</f>
        <v>as listed in MOA</v>
      </c>
      <c r="G28" s="38" t="str">
        <f>IF(ISBLANK(Overall!G36),"",Overall!G36)</f>
        <v>as listed in MOA</v>
      </c>
      <c r="H28" s="38" t="str">
        <f>IF(ISBLANK(Overall!I36),"",Overall!I36)</f>
        <v>as listed in MOA</v>
      </c>
      <c r="I28" s="38" t="str">
        <f>IF(ISBLANK(Overall!J36),"",Overall!J36)</f>
        <v>as listed in MOA</v>
      </c>
      <c r="J28" s="38" t="str">
        <f>IF(ISBLANK(Overall!K36),"",Overall!K36)</f>
        <v>as listed in MOA</v>
      </c>
      <c r="K28" s="38" t="str">
        <f>IF(ISBLANK(Overall!L36),"",Overall!L36)</f>
        <v>as listed in MOA</v>
      </c>
      <c r="L28" s="38" t="e">
        <f>IF(ISBLANK(Overall!#REF!),"",Overall!#REF!)</f>
        <v>#REF!</v>
      </c>
      <c r="M28" s="38" t="e">
        <f>IF(ISBLANK(Overall!#REF!),"",Overall!#REF!)</f>
        <v>#REF!</v>
      </c>
      <c r="N28" s="38" t="str">
        <f>IF(ISBLANK(Overall!M36),"",Overall!M36)</f>
        <v>as listed in MOA</v>
      </c>
      <c r="O28" s="38" t="e">
        <f>IF(ISBLANK(Overall!#REF!),"",Overall!#REF!)</f>
        <v>#REF!</v>
      </c>
      <c r="P28" s="38" t="str">
        <f>IF(ISBLANK(Overall!N36),"",Overall!N36)</f>
        <v>as listed in MOA</v>
      </c>
      <c r="Q28" s="38" t="e">
        <f>IF(ISBLANK(Overall!#REF!),"",Overall!#REF!)</f>
        <v>#REF!</v>
      </c>
      <c r="R28" s="38" t="e">
        <f>IF(ISBLANK(Overall!#REF!),"",Overall!#REF!)</f>
        <v>#REF!</v>
      </c>
      <c r="S28" s="38" t="str">
        <f>IF(ISBLANK(Overall!O36),"",Overall!O36)</f>
        <v>as listed in MOA</v>
      </c>
      <c r="T28" s="38" t="str">
        <f>IF(ISBLANK(Overall!P36),"",Overall!P36)</f>
        <v>as listed in MOA</v>
      </c>
      <c r="U28" s="38" t="str">
        <f>IF(ISBLANK(Overall!Q36),"",Overall!Q36)</f>
        <v>as listed in MOA</v>
      </c>
      <c r="V28" s="38" t="str">
        <f>IF(ISBLANK(Overall!R36),"",Overall!R36)</f>
        <v>as listed in MOA</v>
      </c>
      <c r="W28" s="38" t="e">
        <f>IF(ISBLANK(Overall!#REF!),"",Overall!#REF!)</f>
        <v>#REF!</v>
      </c>
      <c r="X28" s="38" t="str">
        <f>IF(ISBLANK(Overall!S36),"",Overall!S36)</f>
        <v>as listed in MOA</v>
      </c>
      <c r="Y28" s="38" t="e">
        <f>IF(ISBLANK(Overall!#REF!),"",Overall!#REF!)</f>
        <v>#REF!</v>
      </c>
      <c r="Z28" s="38" t="str">
        <f>IF(ISBLANK(Overall!T36),"",Overall!T36)</f>
        <v>as listed in MOA</v>
      </c>
      <c r="AA28" s="38" t="e">
        <f>IF(ISBLANK(Overall!#REF!),"",Overall!#REF!)</f>
        <v>#REF!</v>
      </c>
      <c r="AB28" s="37"/>
    </row>
    <row r="29" spans="1:28" x14ac:dyDescent="0.35">
      <c r="C29" s="61"/>
      <c r="I29" s="61"/>
      <c r="J29" s="61"/>
      <c r="R29" s="61"/>
      <c r="S29" s="61"/>
      <c r="U29" s="61"/>
      <c r="V29" s="61"/>
      <c r="W29" s="61"/>
      <c r="X29" s="61"/>
      <c r="Y29" s="61"/>
      <c r="Z29" s="61"/>
      <c r="AB29" s="53"/>
    </row>
    <row r="30" spans="1:28" x14ac:dyDescent="0.35">
      <c r="C30" s="61"/>
      <c r="I30" s="61"/>
      <c r="J30" s="61"/>
      <c r="R30" s="61"/>
      <c r="S30" s="61"/>
      <c r="U30" s="61"/>
      <c r="V30" s="61"/>
      <c r="W30" s="61"/>
      <c r="X30" s="61"/>
      <c r="Y30" s="61"/>
      <c r="Z30" s="61"/>
      <c r="AB30" s="10"/>
    </row>
    <row r="31" spans="1:28" x14ac:dyDescent="0.35">
      <c r="C31" s="61"/>
      <c r="I31" s="61"/>
      <c r="J31" s="61"/>
      <c r="R31" s="61"/>
      <c r="S31" s="61"/>
      <c r="U31" s="61"/>
      <c r="V31" s="61"/>
      <c r="W31" s="61"/>
      <c r="X31" s="61"/>
      <c r="Y31" s="61"/>
      <c r="Z31" s="61"/>
      <c r="AB31" s="10"/>
    </row>
    <row r="32" spans="1:28" x14ac:dyDescent="0.35">
      <c r="C32" s="61"/>
      <c r="I32" s="61"/>
      <c r="J32" s="61"/>
      <c r="R32" s="61"/>
      <c r="S32" s="61"/>
      <c r="U32" s="61"/>
      <c r="V32" s="61"/>
      <c r="W32" s="61"/>
      <c r="X32" s="61"/>
      <c r="Y32" s="61"/>
      <c r="Z32" s="61"/>
      <c r="AB32" s="43"/>
    </row>
    <row r="33" spans="3:28" x14ac:dyDescent="0.35">
      <c r="C33" s="61"/>
      <c r="I33" s="61"/>
      <c r="J33" s="61"/>
      <c r="R33" s="61"/>
      <c r="S33" s="61"/>
      <c r="U33" s="61"/>
      <c r="V33" s="61"/>
      <c r="W33" s="61"/>
      <c r="X33" s="61"/>
      <c r="Y33" s="61"/>
      <c r="Z33" s="61"/>
      <c r="AB33" s="43"/>
    </row>
    <row r="34" spans="3:28" x14ac:dyDescent="0.35">
      <c r="C34" s="61"/>
      <c r="I34" s="61"/>
      <c r="J34" s="61"/>
      <c r="R34" s="61"/>
      <c r="S34" s="61"/>
      <c r="U34" s="61"/>
      <c r="V34" s="61"/>
      <c r="W34" s="61"/>
      <c r="X34" s="61"/>
      <c r="Y34" s="61"/>
      <c r="Z34" s="61"/>
      <c r="AB34" s="43"/>
    </row>
    <row r="35" spans="3:28" x14ac:dyDescent="0.35">
      <c r="C35" s="61"/>
      <c r="I35" s="61"/>
      <c r="J35" s="61"/>
      <c r="R35" s="61"/>
      <c r="S35" s="61"/>
      <c r="U35" s="61"/>
      <c r="V35" s="61"/>
      <c r="W35" s="61"/>
      <c r="X35" s="61"/>
      <c r="Y35" s="61"/>
      <c r="Z35" s="61"/>
      <c r="AB35" s="10"/>
    </row>
    <row r="36" spans="3:28" x14ac:dyDescent="0.35">
      <c r="C36" s="61"/>
      <c r="I36" s="61"/>
      <c r="J36" s="61"/>
      <c r="R36" s="61"/>
      <c r="S36" s="61"/>
      <c r="U36" s="61"/>
      <c r="V36" s="61"/>
      <c r="W36" s="61"/>
      <c r="X36" s="61"/>
      <c r="Y36" s="61"/>
      <c r="Z36" s="61"/>
      <c r="AB36" s="54"/>
    </row>
    <row r="37" spans="3:28" x14ac:dyDescent="0.35">
      <c r="C37" s="61"/>
      <c r="I37" s="61"/>
      <c r="J37" s="61"/>
      <c r="R37" s="61"/>
      <c r="S37" s="61"/>
      <c r="U37" s="61"/>
      <c r="V37" s="61"/>
      <c r="W37" s="61"/>
      <c r="X37" s="61"/>
      <c r="Y37" s="61"/>
      <c r="Z37" s="61"/>
      <c r="AB37" s="10"/>
    </row>
    <row r="38" spans="3:28" x14ac:dyDescent="0.35">
      <c r="C38" s="61"/>
      <c r="I38" s="61"/>
      <c r="J38" s="61"/>
      <c r="R38" s="61"/>
      <c r="S38" s="61"/>
      <c r="U38" s="61"/>
      <c r="V38" s="61"/>
      <c r="W38" s="61"/>
      <c r="X38" s="61"/>
      <c r="Y38" s="61"/>
      <c r="Z38" s="61"/>
    </row>
    <row r="39" spans="3:28" x14ac:dyDescent="0.35">
      <c r="C39" s="61"/>
      <c r="I39" s="61"/>
      <c r="J39" s="61"/>
      <c r="R39" s="61"/>
      <c r="S39" s="61"/>
      <c r="U39" s="61"/>
      <c r="V39" s="61"/>
      <c r="W39" s="61"/>
      <c r="X39" s="61"/>
      <c r="Y39" s="61"/>
      <c r="Z39" s="61"/>
    </row>
    <row r="40" spans="3:28" x14ac:dyDescent="0.35">
      <c r="C40" s="61"/>
      <c r="I40" s="61"/>
      <c r="J40" s="61"/>
      <c r="R40" s="61"/>
      <c r="S40" s="61"/>
      <c r="U40" s="61"/>
      <c r="V40" s="61"/>
      <c r="W40" s="61"/>
      <c r="X40" s="61"/>
      <c r="Y40" s="61"/>
      <c r="Z40" s="61"/>
    </row>
    <row r="41" spans="3:28" x14ac:dyDescent="0.35">
      <c r="C41" s="61"/>
      <c r="I41" s="61"/>
      <c r="J41" s="61"/>
      <c r="R41" s="61"/>
      <c r="S41" s="61"/>
      <c r="U41" s="61"/>
      <c r="V41" s="61"/>
      <c r="W41" s="61"/>
      <c r="X41" s="61"/>
      <c r="Y41" s="61"/>
      <c r="Z41" s="61"/>
    </row>
    <row r="42" spans="3:28" x14ac:dyDescent="0.35">
      <c r="C42" s="61"/>
      <c r="I42" s="61"/>
      <c r="J42" s="61"/>
      <c r="R42" s="61"/>
      <c r="S42" s="61"/>
      <c r="U42" s="61"/>
      <c r="V42" s="61"/>
      <c r="W42" s="61"/>
      <c r="X42" s="61"/>
      <c r="Y42" s="61"/>
      <c r="Z42" s="61"/>
    </row>
    <row r="43" spans="3:28" x14ac:dyDescent="0.35">
      <c r="C43" s="61"/>
      <c r="I43" s="61"/>
      <c r="J43" s="61"/>
      <c r="R43" s="61"/>
      <c r="S43" s="61"/>
      <c r="U43" s="61"/>
      <c r="V43" s="61"/>
      <c r="W43" s="61"/>
      <c r="X43" s="61"/>
      <c r="Y43" s="61"/>
      <c r="Z43" s="61"/>
    </row>
    <row r="44" spans="3:28" x14ac:dyDescent="0.35">
      <c r="C44" s="61"/>
      <c r="I44" s="61"/>
      <c r="J44" s="61"/>
      <c r="R44" s="61"/>
      <c r="S44" s="61"/>
      <c r="U44" s="61"/>
      <c r="V44" s="61"/>
      <c r="W44" s="61"/>
      <c r="X44" s="61"/>
      <c r="Y44" s="61"/>
      <c r="Z44" s="61"/>
    </row>
    <row r="45" spans="3:28" x14ac:dyDescent="0.35">
      <c r="C45" s="61"/>
      <c r="I45" s="61"/>
      <c r="J45" s="61"/>
      <c r="R45" s="61"/>
      <c r="S45" s="61"/>
      <c r="U45" s="61"/>
      <c r="V45" s="61"/>
      <c r="W45" s="61"/>
      <c r="X45" s="61"/>
      <c r="Y45" s="61"/>
      <c r="Z45" s="61"/>
    </row>
    <row r="46" spans="3:28" x14ac:dyDescent="0.35">
      <c r="C46" s="61"/>
      <c r="I46" s="61"/>
      <c r="J46" s="61"/>
      <c r="R46" s="61"/>
      <c r="S46" s="61"/>
      <c r="U46" s="61"/>
      <c r="V46" s="61"/>
      <c r="W46" s="61"/>
      <c r="X46" s="61"/>
      <c r="Y46" s="61"/>
      <c r="Z46" s="61"/>
    </row>
    <row r="47" spans="3:28" x14ac:dyDescent="0.35">
      <c r="C47" s="61"/>
      <c r="I47" s="61"/>
      <c r="J47" s="61"/>
      <c r="R47" s="61"/>
      <c r="S47" s="61"/>
      <c r="U47" s="61"/>
      <c r="V47" s="61"/>
      <c r="W47" s="61"/>
      <c r="X47" s="61"/>
      <c r="Y47" s="61"/>
      <c r="Z47" s="61"/>
    </row>
    <row r="48" spans="3:28" x14ac:dyDescent="0.35">
      <c r="C48" s="61"/>
      <c r="I48" s="61"/>
      <c r="J48" s="61"/>
      <c r="R48" s="61"/>
      <c r="S48" s="61"/>
      <c r="U48" s="61"/>
      <c r="V48" s="61"/>
      <c r="W48" s="61"/>
      <c r="X48" s="61"/>
      <c r="Y48" s="61"/>
      <c r="Z48" s="61"/>
    </row>
    <row r="49" spans="3:26" x14ac:dyDescent="0.35">
      <c r="C49" s="61"/>
      <c r="I49" s="61"/>
      <c r="J49" s="61"/>
      <c r="R49" s="61"/>
      <c r="S49" s="61"/>
      <c r="U49" s="61"/>
      <c r="V49" s="61"/>
      <c r="W49" s="61"/>
      <c r="X49" s="61"/>
      <c r="Y49" s="61"/>
      <c r="Z49" s="61"/>
    </row>
    <row r="50" spans="3:26" x14ac:dyDescent="0.35">
      <c r="C50" s="61"/>
      <c r="I50" s="61"/>
      <c r="J50" s="61"/>
      <c r="R50" s="61"/>
      <c r="S50" s="61"/>
      <c r="U50" s="61"/>
      <c r="V50" s="61"/>
      <c r="W50" s="61"/>
      <c r="X50" s="61"/>
      <c r="Y50" s="61"/>
      <c r="Z50" s="61"/>
    </row>
    <row r="51" spans="3:26" x14ac:dyDescent="0.35">
      <c r="C51" s="61"/>
      <c r="I51" s="61"/>
      <c r="J51" s="61"/>
      <c r="R51" s="61"/>
      <c r="S51" s="61"/>
      <c r="U51" s="61"/>
      <c r="V51" s="61"/>
      <c r="W51" s="61"/>
      <c r="X51" s="61"/>
      <c r="Y51" s="61"/>
      <c r="Z51" s="61"/>
    </row>
    <row r="52" spans="3:26" x14ac:dyDescent="0.35">
      <c r="C52" s="61"/>
      <c r="I52" s="61"/>
      <c r="J52" s="61"/>
      <c r="R52" s="61"/>
      <c r="S52" s="61"/>
      <c r="U52" s="61"/>
      <c r="V52" s="61"/>
      <c r="W52" s="61"/>
      <c r="X52" s="61"/>
      <c r="Y52" s="61"/>
      <c r="Z52" s="61"/>
    </row>
    <row r="53" spans="3:26" x14ac:dyDescent="0.35">
      <c r="C53" s="61"/>
      <c r="I53" s="61"/>
      <c r="J53" s="61"/>
      <c r="R53" s="61"/>
      <c r="S53" s="61"/>
      <c r="U53" s="61"/>
      <c r="V53" s="61"/>
      <c r="W53" s="61"/>
      <c r="X53" s="61"/>
      <c r="Y53" s="61"/>
      <c r="Z53" s="61"/>
    </row>
    <row r="54" spans="3:26" x14ac:dyDescent="0.35">
      <c r="C54" s="61"/>
      <c r="I54" s="61"/>
      <c r="J54" s="61"/>
      <c r="R54" s="61"/>
      <c r="S54" s="61"/>
      <c r="U54" s="61"/>
      <c r="V54" s="61"/>
      <c r="W54" s="61"/>
      <c r="X54" s="61"/>
      <c r="Y54" s="61"/>
      <c r="Z54" s="61"/>
    </row>
    <row r="55" spans="3:26" x14ac:dyDescent="0.35">
      <c r="C55" s="61"/>
      <c r="I55" s="61"/>
      <c r="J55" s="61"/>
      <c r="R55" s="61"/>
      <c r="S55" s="61"/>
      <c r="U55" s="61"/>
      <c r="V55" s="61"/>
      <c r="W55" s="61"/>
      <c r="X55" s="61"/>
      <c r="Y55" s="61"/>
      <c r="Z55" s="61"/>
    </row>
    <row r="56" spans="3:26" x14ac:dyDescent="0.35">
      <c r="C56" s="61"/>
      <c r="I56" s="61"/>
      <c r="J56" s="61"/>
      <c r="R56" s="61"/>
      <c r="S56" s="61"/>
      <c r="U56" s="61"/>
      <c r="V56" s="61"/>
      <c r="W56" s="61"/>
      <c r="X56" s="61"/>
      <c r="Y56" s="61"/>
      <c r="Z56" s="61"/>
    </row>
    <row r="57" spans="3:26" x14ac:dyDescent="0.35">
      <c r="C57" s="61"/>
      <c r="I57" s="61"/>
      <c r="J57" s="61"/>
      <c r="R57" s="61"/>
      <c r="S57" s="61"/>
      <c r="U57" s="61"/>
      <c r="V57" s="61"/>
      <c r="W57" s="61"/>
      <c r="X57" s="61"/>
      <c r="Y57" s="61"/>
      <c r="Z57" s="61"/>
    </row>
    <row r="58" spans="3:26" x14ac:dyDescent="0.35">
      <c r="C58" s="61"/>
      <c r="I58" s="61"/>
      <c r="J58" s="61"/>
      <c r="R58" s="61"/>
      <c r="S58" s="61"/>
      <c r="U58" s="61"/>
      <c r="V58" s="61"/>
      <c r="W58" s="61"/>
      <c r="X58" s="61"/>
      <c r="Y58" s="61"/>
      <c r="Z58" s="61"/>
    </row>
    <row r="59" spans="3:26" x14ac:dyDescent="0.35">
      <c r="C59" s="61"/>
      <c r="I59" s="61"/>
      <c r="J59" s="61"/>
      <c r="R59" s="61"/>
      <c r="S59" s="61"/>
      <c r="U59" s="61"/>
      <c r="V59" s="61"/>
      <c r="W59" s="61"/>
      <c r="X59" s="61"/>
      <c r="Y59" s="61"/>
      <c r="Z59" s="61"/>
    </row>
    <row r="60" spans="3:26" x14ac:dyDescent="0.35">
      <c r="C60" s="61"/>
      <c r="I60" s="61"/>
      <c r="J60" s="61"/>
      <c r="R60" s="61"/>
      <c r="S60" s="61"/>
      <c r="U60" s="61"/>
      <c r="V60" s="61"/>
      <c r="W60" s="61"/>
      <c r="X60" s="61"/>
      <c r="Y60" s="61"/>
      <c r="Z60" s="61"/>
    </row>
    <row r="61" spans="3:26" x14ac:dyDescent="0.35">
      <c r="C61" s="61"/>
      <c r="I61" s="61"/>
      <c r="J61" s="61"/>
      <c r="R61" s="61"/>
      <c r="S61" s="61"/>
      <c r="U61" s="61"/>
      <c r="V61" s="61"/>
      <c r="W61" s="61"/>
      <c r="X61" s="61"/>
      <c r="Y61" s="61"/>
      <c r="Z61" s="61"/>
    </row>
    <row r="62" spans="3:26" x14ac:dyDescent="0.35">
      <c r="C62" s="61"/>
      <c r="I62" s="61"/>
      <c r="J62" s="61"/>
      <c r="R62" s="61"/>
      <c r="S62" s="61"/>
      <c r="U62" s="61"/>
      <c r="V62" s="61"/>
      <c r="W62" s="61"/>
      <c r="X62" s="61"/>
      <c r="Y62" s="61"/>
      <c r="Z62" s="61"/>
    </row>
    <row r="63" spans="3:26" x14ac:dyDescent="0.35">
      <c r="C63" s="61"/>
      <c r="I63" s="61"/>
      <c r="J63" s="61"/>
      <c r="R63" s="61"/>
      <c r="S63" s="61"/>
      <c r="U63" s="61"/>
      <c r="V63" s="61"/>
      <c r="W63" s="61"/>
      <c r="X63" s="61"/>
      <c r="Y63" s="61"/>
      <c r="Z63" s="61"/>
    </row>
    <row r="64" spans="3:26" x14ac:dyDescent="0.35">
      <c r="C64" s="61"/>
      <c r="I64" s="61"/>
      <c r="J64" s="61"/>
      <c r="R64" s="61"/>
      <c r="S64" s="61"/>
      <c r="U64" s="61"/>
      <c r="V64" s="61"/>
      <c r="W64" s="61"/>
      <c r="X64" s="61"/>
      <c r="Y64" s="61"/>
      <c r="Z64" s="61"/>
    </row>
    <row r="65" spans="3:26" x14ac:dyDescent="0.35">
      <c r="C65" s="61"/>
      <c r="I65" s="61"/>
      <c r="J65" s="61"/>
      <c r="R65" s="61"/>
      <c r="S65" s="61"/>
      <c r="U65" s="61"/>
      <c r="V65" s="61"/>
      <c r="W65" s="61"/>
      <c r="X65" s="61"/>
      <c r="Y65" s="61"/>
      <c r="Z65" s="61"/>
    </row>
    <row r="66" spans="3:26" x14ac:dyDescent="0.35">
      <c r="C66" s="61"/>
      <c r="I66" s="61"/>
      <c r="J66" s="61"/>
      <c r="R66" s="61"/>
      <c r="S66" s="61"/>
      <c r="U66" s="61"/>
      <c r="V66" s="61"/>
      <c r="W66" s="61"/>
      <c r="X66" s="61"/>
      <c r="Y66" s="61"/>
      <c r="Z66" s="61"/>
    </row>
    <row r="67" spans="3:26" x14ac:dyDescent="0.35">
      <c r="C67" s="61"/>
      <c r="I67" s="61"/>
      <c r="J67" s="61"/>
      <c r="R67" s="61"/>
      <c r="S67" s="61"/>
      <c r="U67" s="61"/>
      <c r="V67" s="61"/>
      <c r="W67" s="61"/>
      <c r="X67" s="61"/>
      <c r="Y67" s="61"/>
      <c r="Z67" s="61"/>
    </row>
    <row r="68" spans="3:26" x14ac:dyDescent="0.35">
      <c r="C68" s="61"/>
      <c r="I68" s="61"/>
      <c r="J68" s="61"/>
      <c r="R68" s="61"/>
      <c r="S68" s="61"/>
      <c r="U68" s="61"/>
      <c r="V68" s="61"/>
      <c r="W68" s="61"/>
      <c r="X68" s="61"/>
      <c r="Y68" s="61"/>
      <c r="Z68" s="61"/>
    </row>
    <row r="69" spans="3:26" x14ac:dyDescent="0.35">
      <c r="C69" s="61"/>
      <c r="I69" s="61"/>
      <c r="J69" s="61"/>
      <c r="R69" s="61"/>
      <c r="S69" s="61"/>
      <c r="U69" s="61"/>
      <c r="V69" s="61"/>
      <c r="W69" s="61"/>
      <c r="X69" s="61"/>
      <c r="Y69" s="61"/>
      <c r="Z69" s="61"/>
    </row>
    <row r="70" spans="3:26" x14ac:dyDescent="0.35">
      <c r="C70" s="61"/>
      <c r="I70" s="61"/>
      <c r="J70" s="61"/>
      <c r="R70" s="61"/>
      <c r="S70" s="61"/>
      <c r="U70" s="61"/>
      <c r="V70" s="61"/>
      <c r="W70" s="61"/>
      <c r="X70" s="61"/>
      <c r="Y70" s="61"/>
      <c r="Z70" s="61"/>
    </row>
    <row r="71" spans="3:26" x14ac:dyDescent="0.35">
      <c r="C71" s="61"/>
      <c r="I71" s="61"/>
      <c r="J71" s="61"/>
      <c r="R71" s="61"/>
      <c r="S71" s="61"/>
      <c r="U71" s="61"/>
      <c r="V71" s="61"/>
      <c r="W71" s="61"/>
      <c r="X71" s="61"/>
      <c r="Y71" s="61"/>
      <c r="Z71" s="61"/>
    </row>
    <row r="72" spans="3:26" x14ac:dyDescent="0.35">
      <c r="C72" s="61"/>
      <c r="I72" s="61"/>
      <c r="J72" s="61"/>
      <c r="R72" s="61"/>
      <c r="S72" s="61"/>
      <c r="U72" s="61"/>
      <c r="V72" s="61"/>
      <c r="W72" s="61"/>
      <c r="X72" s="61"/>
      <c r="Y72" s="61"/>
      <c r="Z72" s="61"/>
    </row>
    <row r="73" spans="3:26" x14ac:dyDescent="0.35">
      <c r="C73" s="61"/>
      <c r="I73" s="61"/>
      <c r="J73" s="61"/>
      <c r="R73" s="61"/>
      <c r="S73" s="61"/>
      <c r="U73" s="61"/>
      <c r="V73" s="61"/>
      <c r="W73" s="61"/>
      <c r="X73" s="61"/>
      <c r="Y73" s="61"/>
      <c r="Z73" s="61"/>
    </row>
    <row r="74" spans="3:26" x14ac:dyDescent="0.35">
      <c r="C74" s="61"/>
      <c r="I74" s="61"/>
      <c r="J74" s="61"/>
      <c r="R74" s="61"/>
      <c r="S74" s="61"/>
      <c r="U74" s="61"/>
      <c r="V74" s="61"/>
      <c r="W74" s="61"/>
      <c r="X74" s="61"/>
      <c r="Y74" s="61"/>
      <c r="Z74" s="61"/>
    </row>
    <row r="75" spans="3:26" x14ac:dyDescent="0.35">
      <c r="C75" s="61"/>
      <c r="I75" s="61"/>
      <c r="J75" s="61"/>
      <c r="R75" s="61"/>
      <c r="S75" s="61"/>
      <c r="U75" s="61"/>
      <c r="V75" s="61"/>
      <c r="W75" s="61"/>
      <c r="X75" s="61"/>
      <c r="Y75" s="61"/>
      <c r="Z75" s="61"/>
    </row>
    <row r="76" spans="3:26" x14ac:dyDescent="0.35">
      <c r="C76" s="61"/>
      <c r="I76" s="61"/>
      <c r="J76" s="61"/>
      <c r="R76" s="61"/>
      <c r="S76" s="61"/>
      <c r="U76" s="61"/>
      <c r="V76" s="61"/>
      <c r="W76" s="61"/>
      <c r="X76" s="61"/>
      <c r="Y76" s="61"/>
      <c r="Z76" s="61"/>
    </row>
    <row r="77" spans="3:26" x14ac:dyDescent="0.35">
      <c r="C77" s="61"/>
      <c r="I77" s="61"/>
      <c r="J77" s="61"/>
      <c r="R77" s="61"/>
      <c r="S77" s="61"/>
      <c r="U77" s="61"/>
      <c r="V77" s="61"/>
      <c r="W77" s="61"/>
      <c r="X77" s="61"/>
      <c r="Y77" s="61"/>
      <c r="Z77" s="61"/>
    </row>
    <row r="78" spans="3:26" x14ac:dyDescent="0.35">
      <c r="C78" s="61"/>
      <c r="I78" s="61"/>
      <c r="J78" s="61"/>
      <c r="R78" s="61"/>
      <c r="S78" s="61"/>
      <c r="U78" s="61"/>
      <c r="V78" s="61"/>
      <c r="W78" s="61"/>
      <c r="X78" s="61"/>
      <c r="Y78" s="61"/>
      <c r="Z78" s="61"/>
    </row>
    <row r="79" spans="3:26" x14ac:dyDescent="0.35">
      <c r="C79" s="61"/>
      <c r="I79" s="61"/>
      <c r="J79" s="61"/>
      <c r="R79" s="61"/>
      <c r="S79" s="61"/>
      <c r="U79" s="61"/>
      <c r="V79" s="61"/>
      <c r="W79" s="61"/>
      <c r="X79" s="61"/>
      <c r="Y79" s="61"/>
      <c r="Z79" s="61"/>
    </row>
    <row r="80" spans="3:26" x14ac:dyDescent="0.35">
      <c r="C80" s="61"/>
      <c r="I80" s="61"/>
      <c r="J80" s="61"/>
      <c r="R80" s="61"/>
      <c r="S80" s="61"/>
      <c r="U80" s="61"/>
      <c r="V80" s="61"/>
      <c r="W80" s="61"/>
      <c r="X80" s="61"/>
      <c r="Y80" s="61"/>
      <c r="Z80" s="61"/>
    </row>
    <row r="81" spans="3:26" x14ac:dyDescent="0.35">
      <c r="C81" s="61"/>
      <c r="I81" s="61"/>
      <c r="J81" s="61"/>
      <c r="R81" s="61"/>
      <c r="S81" s="61"/>
      <c r="U81" s="61"/>
      <c r="V81" s="61"/>
      <c r="W81" s="61"/>
      <c r="X81" s="61"/>
      <c r="Y81" s="61"/>
      <c r="Z81" s="61"/>
    </row>
    <row r="82" spans="3:26" x14ac:dyDescent="0.35">
      <c r="C82" s="61"/>
      <c r="I82" s="61"/>
      <c r="J82" s="61"/>
      <c r="R82" s="61"/>
      <c r="S82" s="61"/>
      <c r="U82" s="61"/>
      <c r="V82" s="61"/>
      <c r="W82" s="61"/>
      <c r="X82" s="61"/>
      <c r="Y82" s="61"/>
      <c r="Z82" s="61"/>
    </row>
    <row r="83" spans="3:26" x14ac:dyDescent="0.35">
      <c r="C83" s="61"/>
      <c r="I83" s="61"/>
      <c r="J83" s="61"/>
      <c r="R83" s="61"/>
      <c r="S83" s="61"/>
      <c r="U83" s="61"/>
      <c r="V83" s="61"/>
      <c r="W83" s="61"/>
      <c r="X83" s="61"/>
      <c r="Y83" s="61"/>
      <c r="Z83" s="61"/>
    </row>
    <row r="84" spans="3:26" x14ac:dyDescent="0.35">
      <c r="C84" s="61"/>
      <c r="I84" s="61"/>
      <c r="J84" s="61"/>
      <c r="R84" s="61"/>
      <c r="S84" s="61"/>
      <c r="U84" s="61"/>
      <c r="V84" s="61"/>
      <c r="W84" s="61"/>
      <c r="X84" s="61"/>
      <c r="Y84" s="61"/>
      <c r="Z84" s="61"/>
    </row>
    <row r="85" spans="3:26" x14ac:dyDescent="0.35">
      <c r="C85" s="61"/>
      <c r="I85" s="61"/>
      <c r="J85" s="61"/>
      <c r="R85" s="61"/>
      <c r="S85" s="61"/>
      <c r="U85" s="61"/>
      <c r="V85" s="61"/>
      <c r="W85" s="61"/>
      <c r="X85" s="61"/>
      <c r="Y85" s="61"/>
      <c r="Z85" s="61"/>
    </row>
    <row r="86" spans="3:26" x14ac:dyDescent="0.35">
      <c r="C86" s="61"/>
      <c r="I86" s="61"/>
      <c r="J86" s="61"/>
      <c r="R86" s="61"/>
      <c r="S86" s="61"/>
      <c r="U86" s="61"/>
      <c r="V86" s="61"/>
      <c r="W86" s="61"/>
      <c r="X86" s="61"/>
      <c r="Y86" s="61"/>
      <c r="Z86" s="61"/>
    </row>
    <row r="87" spans="3:26" x14ac:dyDescent="0.35">
      <c r="C87" s="61"/>
      <c r="I87" s="61"/>
      <c r="J87" s="61"/>
      <c r="R87" s="61"/>
      <c r="S87" s="61"/>
      <c r="U87" s="61"/>
      <c r="V87" s="61"/>
      <c r="W87" s="61"/>
      <c r="X87" s="61"/>
      <c r="Y87" s="61"/>
      <c r="Z87" s="61"/>
    </row>
    <row r="88" spans="3:26" x14ac:dyDescent="0.35">
      <c r="C88" s="61"/>
      <c r="I88" s="61"/>
      <c r="J88" s="61"/>
      <c r="R88" s="61"/>
      <c r="S88" s="61"/>
      <c r="U88" s="61"/>
      <c r="V88" s="61"/>
      <c r="W88" s="61"/>
      <c r="X88" s="61"/>
      <c r="Y88" s="61"/>
      <c r="Z88" s="61"/>
    </row>
    <row r="89" spans="3:26" x14ac:dyDescent="0.35">
      <c r="C89" s="61"/>
      <c r="I89" s="61"/>
      <c r="J89" s="61"/>
      <c r="R89" s="61"/>
      <c r="S89" s="61"/>
      <c r="U89" s="61"/>
      <c r="V89" s="61"/>
      <c r="W89" s="61"/>
      <c r="X89" s="61"/>
      <c r="Y89" s="61"/>
      <c r="Z89" s="61"/>
    </row>
    <row r="90" spans="3:26" x14ac:dyDescent="0.35">
      <c r="C90" s="61"/>
      <c r="I90" s="61"/>
      <c r="J90" s="61"/>
      <c r="R90" s="61"/>
      <c r="S90" s="61"/>
      <c r="U90" s="61"/>
      <c r="V90" s="61"/>
      <c r="W90" s="61"/>
      <c r="X90" s="61"/>
      <c r="Y90" s="61"/>
      <c r="Z90" s="61"/>
    </row>
    <row r="91" spans="3:26" x14ac:dyDescent="0.35">
      <c r="C91" s="61"/>
      <c r="I91" s="61"/>
      <c r="J91" s="61"/>
      <c r="U91" s="61"/>
      <c r="V91" s="61"/>
      <c r="W91" s="61"/>
      <c r="X91" s="61"/>
      <c r="Y91" s="61"/>
      <c r="Z91" s="61"/>
    </row>
    <row r="92" spans="3:26" x14ac:dyDescent="0.35">
      <c r="C92" s="61"/>
      <c r="I92" s="61"/>
      <c r="J92" s="61"/>
      <c r="U92" s="61"/>
      <c r="V92" s="61"/>
      <c r="W92" s="61"/>
      <c r="X92" s="61"/>
      <c r="Y92" s="61"/>
      <c r="Z92" s="61"/>
    </row>
    <row r="93" spans="3:26" x14ac:dyDescent="0.35">
      <c r="C93" s="61"/>
      <c r="I93" s="61"/>
      <c r="J93" s="61"/>
      <c r="U93" s="61"/>
      <c r="V93" s="61"/>
      <c r="W93" s="61"/>
      <c r="X93" s="61"/>
      <c r="Y93" s="61"/>
      <c r="Z93" s="61"/>
    </row>
    <row r="94" spans="3:26" x14ac:dyDescent="0.35">
      <c r="C94" s="61"/>
      <c r="I94" s="61"/>
      <c r="J94" s="61"/>
      <c r="U94" s="61"/>
      <c r="V94" s="61"/>
      <c r="W94" s="61"/>
      <c r="X94" s="61"/>
      <c r="Y94" s="61"/>
      <c r="Z94" s="61"/>
    </row>
    <row r="95" spans="3:26" x14ac:dyDescent="0.35">
      <c r="C95" s="61"/>
      <c r="I95" s="61"/>
      <c r="J95" s="61"/>
      <c r="U95" s="61"/>
      <c r="V95" s="61"/>
      <c r="W95" s="61"/>
      <c r="X95" s="61"/>
      <c r="Y95" s="61"/>
      <c r="Z95" s="61"/>
    </row>
    <row r="96" spans="3:26" x14ac:dyDescent="0.35">
      <c r="C96" s="61"/>
      <c r="I96" s="61"/>
      <c r="J96" s="61"/>
      <c r="U96" s="61"/>
      <c r="V96" s="61"/>
      <c r="W96" s="61"/>
      <c r="X96" s="61"/>
      <c r="Y96" s="61"/>
      <c r="Z96" s="61"/>
    </row>
    <row r="97" spans="3:26" x14ac:dyDescent="0.35">
      <c r="C97" s="61"/>
      <c r="I97" s="61"/>
      <c r="J97" s="61"/>
      <c r="U97" s="61"/>
      <c r="V97" s="61"/>
      <c r="W97" s="61"/>
      <c r="X97" s="61"/>
      <c r="Y97" s="61"/>
      <c r="Z97" s="61"/>
    </row>
    <row r="98" spans="3:26" x14ac:dyDescent="0.35">
      <c r="C98" s="61"/>
      <c r="I98" s="61"/>
      <c r="J98" s="61"/>
      <c r="U98" s="61"/>
      <c r="V98" s="61"/>
      <c r="W98" s="61"/>
      <c r="X98" s="61"/>
      <c r="Y98" s="61"/>
      <c r="Z98" s="61"/>
    </row>
    <row r="99" spans="3:26" x14ac:dyDescent="0.35">
      <c r="C99" s="61"/>
      <c r="I99" s="61"/>
      <c r="J99" s="61"/>
      <c r="U99" s="61"/>
      <c r="V99" s="61"/>
      <c r="W99" s="61"/>
      <c r="X99" s="61"/>
      <c r="Y99" s="61"/>
      <c r="Z99" s="61"/>
    </row>
    <row r="100" spans="3:26" x14ac:dyDescent="0.35">
      <c r="C100" s="61"/>
      <c r="I100" s="61"/>
      <c r="J100" s="61"/>
      <c r="U100" s="61"/>
      <c r="V100" s="61"/>
      <c r="W100" s="61"/>
      <c r="X100" s="61"/>
      <c r="Y100" s="61"/>
      <c r="Z100" s="61"/>
    </row>
    <row r="101" spans="3:26" x14ac:dyDescent="0.35">
      <c r="C101" s="61"/>
      <c r="I101" s="61"/>
      <c r="J101" s="61"/>
      <c r="U101" s="61"/>
      <c r="V101" s="61"/>
      <c r="W101" s="61"/>
      <c r="X101" s="61"/>
      <c r="Y101" s="61"/>
      <c r="Z101" s="61"/>
    </row>
    <row r="102" spans="3:26" x14ac:dyDescent="0.35">
      <c r="C102" s="61"/>
      <c r="I102" s="61"/>
      <c r="J102" s="61"/>
      <c r="U102" s="61"/>
      <c r="V102" s="61"/>
      <c r="W102" s="61"/>
      <c r="X102" s="61"/>
      <c r="Y102" s="61"/>
      <c r="Z102" s="61"/>
    </row>
    <row r="103" spans="3:26" x14ac:dyDescent="0.35">
      <c r="C103" s="61"/>
      <c r="I103" s="61"/>
      <c r="J103" s="61"/>
      <c r="U103" s="61"/>
      <c r="V103" s="61"/>
      <c r="W103" s="61"/>
      <c r="X103" s="61"/>
      <c r="Y103" s="61"/>
      <c r="Z103" s="61"/>
    </row>
    <row r="104" spans="3:26" x14ac:dyDescent="0.35">
      <c r="C104" s="61"/>
      <c r="I104" s="61"/>
      <c r="J104" s="61"/>
      <c r="U104" s="61"/>
      <c r="V104" s="61"/>
      <c r="W104" s="61"/>
      <c r="X104" s="61"/>
      <c r="Y104" s="61"/>
      <c r="Z104" s="61"/>
    </row>
    <row r="105" spans="3:26" x14ac:dyDescent="0.35">
      <c r="C105" s="61"/>
      <c r="I105" s="61"/>
      <c r="J105" s="61"/>
      <c r="U105" s="61"/>
      <c r="V105" s="61"/>
      <c r="W105" s="61"/>
      <c r="X105" s="61"/>
      <c r="Y105" s="61"/>
      <c r="Z105" s="61"/>
    </row>
    <row r="106" spans="3:26" x14ac:dyDescent="0.35">
      <c r="C106" s="61"/>
      <c r="I106" s="61"/>
      <c r="J106" s="61"/>
      <c r="U106" s="61"/>
      <c r="V106" s="61"/>
      <c r="W106" s="61"/>
      <c r="X106" s="61"/>
      <c r="Y106" s="61"/>
      <c r="Z106" s="61"/>
    </row>
    <row r="107" spans="3:26" x14ac:dyDescent="0.35">
      <c r="C107" s="61"/>
      <c r="I107" s="61"/>
      <c r="J107" s="61"/>
      <c r="U107" s="61"/>
      <c r="V107" s="61"/>
      <c r="W107" s="61"/>
      <c r="X107" s="61"/>
      <c r="Y107" s="61"/>
      <c r="Z107" s="61"/>
    </row>
    <row r="108" spans="3:26" x14ac:dyDescent="0.35">
      <c r="C108" s="61"/>
      <c r="I108" s="61"/>
      <c r="J108" s="61"/>
      <c r="U108" s="61"/>
      <c r="V108" s="61"/>
      <c r="W108" s="61"/>
      <c r="X108" s="61"/>
      <c r="Y108" s="61"/>
      <c r="Z108" s="61"/>
    </row>
    <row r="109" spans="3:26" x14ac:dyDescent="0.35">
      <c r="C109" s="61"/>
      <c r="I109" s="61"/>
      <c r="J109" s="61"/>
      <c r="U109" s="61"/>
      <c r="V109" s="61"/>
      <c r="W109" s="61"/>
      <c r="X109" s="61"/>
      <c r="Y109" s="61"/>
      <c r="Z109" s="61"/>
    </row>
    <row r="110" spans="3:26" x14ac:dyDescent="0.35">
      <c r="C110" s="61"/>
      <c r="I110" s="61"/>
      <c r="J110" s="61"/>
      <c r="U110" s="61"/>
      <c r="V110" s="61"/>
      <c r="W110" s="61"/>
      <c r="X110" s="61"/>
      <c r="Y110" s="61"/>
      <c r="Z110" s="61"/>
    </row>
    <row r="111" spans="3:26" x14ac:dyDescent="0.35">
      <c r="C111" s="61"/>
      <c r="I111" s="61"/>
      <c r="J111" s="61"/>
      <c r="U111" s="61"/>
      <c r="V111" s="61"/>
      <c r="W111" s="61"/>
      <c r="X111" s="61"/>
      <c r="Y111" s="61"/>
      <c r="Z111" s="61"/>
    </row>
    <row r="112" spans="3:26" x14ac:dyDescent="0.35">
      <c r="C112" s="61"/>
      <c r="I112" s="61"/>
      <c r="J112" s="61"/>
      <c r="U112" s="61"/>
      <c r="V112" s="61"/>
      <c r="W112" s="61"/>
      <c r="X112" s="61"/>
      <c r="Y112" s="61"/>
      <c r="Z112" s="61"/>
    </row>
    <row r="113" spans="3:26" x14ac:dyDescent="0.35">
      <c r="C113" s="61"/>
      <c r="I113" s="61"/>
      <c r="J113" s="61"/>
      <c r="U113" s="61"/>
      <c r="V113" s="61"/>
      <c r="W113" s="61"/>
      <c r="X113" s="61"/>
      <c r="Y113" s="61"/>
      <c r="Z113" s="61"/>
    </row>
    <row r="114" spans="3:26" x14ac:dyDescent="0.35">
      <c r="C114" s="61"/>
      <c r="I114" s="61"/>
      <c r="J114" s="61"/>
      <c r="U114" s="61"/>
      <c r="V114" s="61"/>
      <c r="W114" s="61"/>
      <c r="X114" s="61"/>
      <c r="Y114" s="61"/>
      <c r="Z114" s="61"/>
    </row>
    <row r="115" spans="3:26" x14ac:dyDescent="0.35">
      <c r="C115" s="61"/>
      <c r="I115" s="61"/>
      <c r="J115" s="61"/>
      <c r="U115" s="61"/>
      <c r="V115" s="61"/>
      <c r="W115" s="61"/>
      <c r="X115" s="61"/>
      <c r="Y115" s="61"/>
      <c r="Z115" s="61"/>
    </row>
    <row r="116" spans="3:26" x14ac:dyDescent="0.35">
      <c r="C116" s="61"/>
      <c r="I116" s="61"/>
      <c r="J116" s="61"/>
      <c r="U116" s="61"/>
      <c r="V116" s="61"/>
      <c r="W116" s="61"/>
      <c r="X116" s="61"/>
      <c r="Y116" s="61"/>
      <c r="Z116" s="61"/>
    </row>
    <row r="117" spans="3:26" x14ac:dyDescent="0.35">
      <c r="C117" s="61"/>
      <c r="I117" s="61"/>
      <c r="J117" s="61"/>
      <c r="U117" s="61"/>
      <c r="V117" s="61"/>
      <c r="W117" s="61"/>
      <c r="X117" s="61"/>
      <c r="Y117" s="61"/>
      <c r="Z117" s="61"/>
    </row>
    <row r="118" spans="3:26" x14ac:dyDescent="0.35">
      <c r="C118" s="61"/>
      <c r="I118" s="61"/>
      <c r="J118" s="61"/>
      <c r="U118" s="61"/>
      <c r="V118" s="61"/>
      <c r="W118" s="61"/>
      <c r="X118" s="61"/>
      <c r="Y118" s="61"/>
      <c r="Z118" s="61"/>
    </row>
    <row r="119" spans="3:26" x14ac:dyDescent="0.35">
      <c r="C119" s="61"/>
      <c r="I119" s="61"/>
      <c r="J119" s="61"/>
      <c r="U119" s="61"/>
      <c r="V119" s="61"/>
      <c r="W119" s="61"/>
      <c r="X119" s="61"/>
      <c r="Y119" s="61"/>
      <c r="Z119" s="61"/>
    </row>
    <row r="120" spans="3:26" x14ac:dyDescent="0.35">
      <c r="C120" s="61"/>
      <c r="I120" s="61"/>
      <c r="J120" s="61"/>
      <c r="U120" s="61"/>
      <c r="V120" s="61"/>
      <c r="W120" s="61"/>
      <c r="X120" s="61"/>
      <c r="Y120" s="61"/>
      <c r="Z120" s="61"/>
    </row>
    <row r="121" spans="3:26" x14ac:dyDescent="0.35">
      <c r="C121" s="61"/>
      <c r="I121" s="61"/>
      <c r="J121" s="61"/>
      <c r="U121" s="61"/>
      <c r="V121" s="61"/>
      <c r="W121" s="61"/>
      <c r="X121" s="61"/>
      <c r="Y121" s="61"/>
      <c r="Z121" s="61"/>
    </row>
    <row r="122" spans="3:26" x14ac:dyDescent="0.35">
      <c r="C122" s="61"/>
      <c r="I122" s="61"/>
      <c r="J122" s="61"/>
      <c r="U122" s="61"/>
      <c r="V122" s="61"/>
      <c r="W122" s="61"/>
      <c r="X122" s="61"/>
      <c r="Y122" s="61"/>
      <c r="Z122" s="61"/>
    </row>
    <row r="123" spans="3:26" x14ac:dyDescent="0.35">
      <c r="C123" s="61"/>
      <c r="I123" s="61"/>
      <c r="J123" s="61"/>
      <c r="U123" s="61"/>
      <c r="V123" s="61"/>
      <c r="W123" s="61"/>
      <c r="X123" s="61"/>
      <c r="Y123" s="61"/>
      <c r="Z123" s="61"/>
    </row>
    <row r="124" spans="3:26" x14ac:dyDescent="0.35">
      <c r="I124" s="61"/>
      <c r="J124" s="61"/>
      <c r="U124" s="61"/>
      <c r="V124" s="61"/>
      <c r="W124" s="61"/>
      <c r="X124" s="61"/>
      <c r="Y124" s="61"/>
      <c r="Z124" s="61"/>
    </row>
    <row r="125" spans="3:26" x14ac:dyDescent="0.35">
      <c r="I125" s="61"/>
      <c r="J125" s="61"/>
      <c r="U125" s="61"/>
      <c r="V125" s="61"/>
      <c r="W125" s="61"/>
      <c r="X125" s="61"/>
      <c r="Y125" s="61"/>
      <c r="Z125" s="61"/>
    </row>
    <row r="126" spans="3:26" x14ac:dyDescent="0.35">
      <c r="I126" s="61"/>
      <c r="J126" s="61"/>
      <c r="U126" s="61"/>
      <c r="V126" s="61"/>
      <c r="W126" s="61"/>
      <c r="X126" s="61"/>
      <c r="Y126" s="61"/>
      <c r="Z126" s="61"/>
    </row>
    <row r="127" spans="3:26" x14ac:dyDescent="0.35">
      <c r="I127" s="61"/>
      <c r="J127" s="61"/>
      <c r="U127" s="61"/>
      <c r="V127" s="61"/>
      <c r="W127" s="61"/>
      <c r="X127" s="61"/>
      <c r="Y127" s="61"/>
      <c r="Z127" s="61"/>
    </row>
    <row r="128" spans="3:26" x14ac:dyDescent="0.35">
      <c r="I128" s="61"/>
      <c r="J128" s="61"/>
      <c r="U128" s="61"/>
      <c r="V128" s="61"/>
      <c r="W128" s="61"/>
      <c r="X128" s="61"/>
      <c r="Y128" s="61"/>
      <c r="Z128" s="61"/>
    </row>
    <row r="129" spans="9:26" x14ac:dyDescent="0.35">
      <c r="I129" s="61"/>
      <c r="J129" s="61"/>
      <c r="U129" s="61"/>
      <c r="V129" s="61"/>
      <c r="W129" s="61"/>
      <c r="X129" s="61"/>
      <c r="Y129" s="61"/>
      <c r="Z129" s="61"/>
    </row>
    <row r="130" spans="9:26" x14ac:dyDescent="0.35">
      <c r="I130" s="61"/>
      <c r="J130" s="61"/>
      <c r="U130" s="61"/>
      <c r="V130" s="61"/>
      <c r="W130" s="61"/>
      <c r="X130" s="61"/>
      <c r="Y130" s="61"/>
      <c r="Z130" s="61"/>
    </row>
    <row r="131" spans="9:26" x14ac:dyDescent="0.35">
      <c r="I131" s="61"/>
      <c r="J131" s="61"/>
      <c r="U131" s="61"/>
      <c r="V131" s="61"/>
      <c r="W131" s="61"/>
      <c r="X131" s="61"/>
      <c r="Y131" s="61"/>
      <c r="Z131" s="61"/>
    </row>
    <row r="132" spans="9:26" x14ac:dyDescent="0.35">
      <c r="I132" s="61"/>
      <c r="J132" s="61"/>
      <c r="U132" s="61"/>
      <c r="V132" s="61"/>
      <c r="W132" s="61"/>
      <c r="X132" s="61"/>
      <c r="Y132" s="61"/>
      <c r="Z132" s="61"/>
    </row>
    <row r="133" spans="9:26" x14ac:dyDescent="0.35">
      <c r="I133" s="61"/>
      <c r="J133" s="61"/>
      <c r="U133" s="61"/>
      <c r="V133" s="61"/>
      <c r="W133" s="61"/>
      <c r="X133" s="61"/>
      <c r="Y133" s="61"/>
      <c r="Z133" s="61"/>
    </row>
    <row r="134" spans="9:26" x14ac:dyDescent="0.35">
      <c r="I134" s="61"/>
      <c r="J134" s="61"/>
      <c r="U134" s="61"/>
      <c r="V134" s="61"/>
      <c r="W134" s="61"/>
      <c r="X134" s="61"/>
      <c r="Y134" s="61"/>
      <c r="Z134" s="61"/>
    </row>
    <row r="135" spans="9:26" x14ac:dyDescent="0.35">
      <c r="I135" s="61"/>
      <c r="J135" s="61"/>
      <c r="U135" s="61"/>
      <c r="V135" s="61"/>
      <c r="W135" s="61"/>
      <c r="X135" s="61"/>
      <c r="Y135" s="61"/>
      <c r="Z135" s="61"/>
    </row>
    <row r="136" spans="9:26" x14ac:dyDescent="0.35">
      <c r="I136" s="61"/>
      <c r="J136" s="61"/>
      <c r="U136" s="61"/>
      <c r="V136" s="61"/>
      <c r="W136" s="61"/>
      <c r="X136" s="61"/>
      <c r="Y136" s="61"/>
      <c r="Z136" s="61"/>
    </row>
    <row r="137" spans="9:26" x14ac:dyDescent="0.35">
      <c r="I137" s="61"/>
      <c r="J137" s="61"/>
      <c r="U137" s="61"/>
      <c r="V137" s="61"/>
      <c r="W137" s="61"/>
      <c r="X137" s="61"/>
      <c r="Y137" s="61"/>
      <c r="Z137" s="61"/>
    </row>
    <row r="138" spans="9:26" x14ac:dyDescent="0.35">
      <c r="I138" s="61"/>
      <c r="J138" s="61"/>
      <c r="U138" s="61"/>
      <c r="V138" s="61"/>
      <c r="W138" s="61"/>
      <c r="X138" s="61"/>
      <c r="Y138" s="61"/>
      <c r="Z138" s="61"/>
    </row>
    <row r="139" spans="9:26" x14ac:dyDescent="0.35">
      <c r="I139" s="61"/>
      <c r="J139" s="61"/>
      <c r="U139" s="61"/>
      <c r="V139" s="61"/>
      <c r="W139" s="61"/>
      <c r="X139" s="61"/>
      <c r="Y139" s="61"/>
      <c r="Z139" s="61"/>
    </row>
    <row r="140" spans="9:26" x14ac:dyDescent="0.35">
      <c r="I140" s="61"/>
      <c r="J140" s="61"/>
      <c r="U140" s="61"/>
      <c r="V140" s="61"/>
      <c r="W140" s="61"/>
      <c r="X140" s="61"/>
      <c r="Y140" s="61"/>
      <c r="Z140" s="61"/>
    </row>
    <row r="141" spans="9:26" x14ac:dyDescent="0.35">
      <c r="I141" s="61"/>
      <c r="J141" s="61"/>
      <c r="U141" s="61"/>
      <c r="V141" s="61"/>
      <c r="W141" s="61"/>
      <c r="X141" s="61"/>
      <c r="Y141" s="61"/>
      <c r="Z141" s="61"/>
    </row>
    <row r="142" spans="9:26" x14ac:dyDescent="0.35">
      <c r="I142" s="61"/>
      <c r="J142" s="61"/>
      <c r="U142" s="61"/>
      <c r="V142" s="61"/>
      <c r="W142" s="61"/>
      <c r="X142" s="61"/>
      <c r="Y142" s="61"/>
      <c r="Z142" s="61"/>
    </row>
    <row r="143" spans="9:26" x14ac:dyDescent="0.35">
      <c r="I143" s="61"/>
      <c r="J143" s="61"/>
      <c r="U143" s="61"/>
      <c r="V143" s="61"/>
      <c r="W143" s="61"/>
      <c r="X143" s="61"/>
      <c r="Y143" s="61"/>
      <c r="Z143" s="61"/>
    </row>
    <row r="144" spans="9:26" x14ac:dyDescent="0.35">
      <c r="I144" s="61"/>
      <c r="J144" s="61"/>
      <c r="U144" s="61"/>
      <c r="V144" s="61"/>
      <c r="W144" s="61"/>
      <c r="X144" s="61"/>
      <c r="Y144" s="61"/>
      <c r="Z144" s="61"/>
    </row>
    <row r="145" spans="9:26" x14ac:dyDescent="0.35">
      <c r="I145" s="61"/>
      <c r="J145" s="61"/>
      <c r="U145" s="61"/>
      <c r="V145" s="61"/>
      <c r="W145" s="61"/>
      <c r="X145" s="61"/>
      <c r="Y145" s="61"/>
      <c r="Z145" s="61"/>
    </row>
    <row r="146" spans="9:26" x14ac:dyDescent="0.35">
      <c r="I146" s="61"/>
      <c r="J146" s="61"/>
      <c r="U146" s="61"/>
      <c r="V146" s="61"/>
      <c r="W146" s="61"/>
      <c r="X146" s="61"/>
      <c r="Y146" s="61"/>
      <c r="Z146" s="61"/>
    </row>
    <row r="147" spans="9:26" x14ac:dyDescent="0.35">
      <c r="I147" s="61"/>
      <c r="J147" s="61"/>
      <c r="U147" s="61"/>
      <c r="V147" s="61"/>
      <c r="W147" s="61"/>
      <c r="X147" s="61"/>
      <c r="Y147" s="61"/>
      <c r="Z147" s="61"/>
    </row>
    <row r="148" spans="9:26" x14ac:dyDescent="0.35">
      <c r="I148" s="61"/>
      <c r="J148" s="61"/>
      <c r="U148" s="61"/>
      <c r="V148" s="61"/>
      <c r="W148" s="61"/>
      <c r="X148" s="61"/>
      <c r="Y148" s="61"/>
      <c r="Z148" s="61"/>
    </row>
    <row r="149" spans="9:26" x14ac:dyDescent="0.35">
      <c r="I149" s="61"/>
      <c r="J149" s="61"/>
      <c r="U149" s="61"/>
      <c r="V149" s="61"/>
      <c r="W149" s="61"/>
      <c r="X149" s="61"/>
      <c r="Y149" s="61"/>
      <c r="Z149" s="61"/>
    </row>
    <row r="150" spans="9:26" x14ac:dyDescent="0.35">
      <c r="I150" s="61"/>
      <c r="J150" s="61"/>
      <c r="U150" s="61"/>
      <c r="V150" s="61"/>
      <c r="W150" s="61"/>
      <c r="X150" s="61"/>
      <c r="Y150" s="61"/>
      <c r="Z150" s="61"/>
    </row>
    <row r="151" spans="9:26" x14ac:dyDescent="0.35">
      <c r="I151" s="61"/>
      <c r="J151" s="61"/>
      <c r="U151" s="61"/>
      <c r="V151" s="61"/>
      <c r="W151" s="61"/>
      <c r="X151" s="61"/>
      <c r="Y151" s="61"/>
      <c r="Z151" s="61"/>
    </row>
    <row r="152" spans="9:26" x14ac:dyDescent="0.35">
      <c r="I152" s="61"/>
      <c r="J152" s="61"/>
      <c r="U152" s="61"/>
      <c r="V152" s="61"/>
      <c r="W152" s="61"/>
      <c r="X152" s="61"/>
      <c r="Y152" s="61"/>
      <c r="Z152" s="61"/>
    </row>
    <row r="153" spans="9:26" x14ac:dyDescent="0.35">
      <c r="I153" s="61"/>
      <c r="J153" s="61"/>
      <c r="U153" s="61"/>
      <c r="V153" s="61"/>
      <c r="W153" s="61"/>
      <c r="X153" s="61"/>
      <c r="Y153" s="61"/>
      <c r="Z153" s="61"/>
    </row>
    <row r="154" spans="9:26" x14ac:dyDescent="0.35">
      <c r="I154" s="61"/>
      <c r="J154" s="61"/>
      <c r="U154" s="61"/>
      <c r="V154" s="61"/>
      <c r="W154" s="61"/>
      <c r="X154" s="61"/>
      <c r="Y154" s="61"/>
      <c r="Z154" s="61"/>
    </row>
    <row r="155" spans="9:26" x14ac:dyDescent="0.35">
      <c r="I155" s="61"/>
      <c r="J155" s="61"/>
      <c r="U155" s="61"/>
      <c r="V155" s="61"/>
      <c r="W155" s="61"/>
      <c r="X155" s="61"/>
      <c r="Y155" s="61"/>
      <c r="Z155" s="61"/>
    </row>
    <row r="156" spans="9:26" x14ac:dyDescent="0.35">
      <c r="I156" s="61"/>
      <c r="J156" s="61"/>
      <c r="U156" s="61"/>
      <c r="V156" s="61"/>
      <c r="W156" s="61"/>
      <c r="X156" s="61"/>
      <c r="Y156" s="61"/>
      <c r="Z156" s="61"/>
    </row>
    <row r="157" spans="9:26" x14ac:dyDescent="0.35">
      <c r="I157" s="61"/>
      <c r="J157" s="61"/>
      <c r="U157" s="61"/>
      <c r="V157" s="61"/>
      <c r="W157" s="61"/>
      <c r="X157" s="61"/>
      <c r="Y157" s="61"/>
      <c r="Z157" s="61"/>
    </row>
    <row r="158" spans="9:26" x14ac:dyDescent="0.35">
      <c r="I158" s="61"/>
      <c r="J158" s="61"/>
      <c r="U158" s="61"/>
      <c r="V158" s="61"/>
      <c r="W158" s="61"/>
      <c r="X158" s="61"/>
      <c r="Y158" s="61"/>
      <c r="Z158" s="61"/>
    </row>
    <row r="159" spans="9:26" x14ac:dyDescent="0.35">
      <c r="I159" s="61"/>
      <c r="J159" s="61"/>
      <c r="U159" s="61"/>
      <c r="V159" s="61"/>
      <c r="W159" s="61"/>
      <c r="X159" s="61"/>
      <c r="Y159" s="61"/>
      <c r="Z159" s="61"/>
    </row>
    <row r="160" spans="9:26" x14ac:dyDescent="0.35">
      <c r="I160" s="61"/>
      <c r="J160" s="61"/>
      <c r="U160" s="61"/>
      <c r="V160" s="61"/>
      <c r="W160" s="61"/>
      <c r="X160" s="61"/>
      <c r="Y160" s="61"/>
      <c r="Z160" s="61"/>
    </row>
    <row r="161" spans="9:26" x14ac:dyDescent="0.35">
      <c r="I161" s="61"/>
      <c r="J161" s="61"/>
      <c r="U161" s="61"/>
      <c r="V161" s="61"/>
      <c r="W161" s="61"/>
      <c r="X161" s="61"/>
      <c r="Y161" s="61"/>
      <c r="Z161" s="61"/>
    </row>
    <row r="162" spans="9:26" x14ac:dyDescent="0.35">
      <c r="I162" s="61"/>
      <c r="J162" s="61"/>
      <c r="U162" s="61"/>
      <c r="V162" s="61"/>
      <c r="W162" s="61"/>
      <c r="X162" s="61"/>
      <c r="Y162" s="61"/>
      <c r="Z162" s="61"/>
    </row>
    <row r="163" spans="9:26" x14ac:dyDescent="0.35">
      <c r="I163" s="61"/>
      <c r="J163" s="61"/>
      <c r="U163" s="61"/>
      <c r="V163" s="61"/>
      <c r="W163" s="61"/>
      <c r="X163" s="61"/>
      <c r="Y163" s="61"/>
      <c r="Z163" s="61"/>
    </row>
    <row r="164" spans="9:26" x14ac:dyDescent="0.35">
      <c r="I164" s="61"/>
      <c r="J164" s="61"/>
      <c r="U164" s="61"/>
      <c r="V164" s="61"/>
      <c r="W164" s="61"/>
      <c r="X164" s="61"/>
      <c r="Y164" s="61"/>
      <c r="Z164" s="61"/>
    </row>
    <row r="165" spans="9:26" x14ac:dyDescent="0.35">
      <c r="I165" s="61"/>
      <c r="J165" s="61"/>
      <c r="U165" s="61"/>
      <c r="V165" s="61"/>
      <c r="W165" s="61"/>
      <c r="X165" s="61"/>
      <c r="Y165" s="61"/>
      <c r="Z165" s="61"/>
    </row>
    <row r="166" spans="9:26" x14ac:dyDescent="0.35">
      <c r="I166" s="61"/>
      <c r="J166" s="61"/>
      <c r="U166" s="61"/>
      <c r="V166" s="61"/>
      <c r="W166" s="61"/>
      <c r="X166" s="61"/>
      <c r="Y166" s="61"/>
      <c r="Z166" s="61"/>
    </row>
    <row r="167" spans="9:26" x14ac:dyDescent="0.35">
      <c r="I167" s="61"/>
      <c r="J167" s="61"/>
      <c r="U167" s="61"/>
      <c r="V167" s="61"/>
      <c r="W167" s="61"/>
      <c r="X167" s="61"/>
      <c r="Y167" s="61"/>
      <c r="Z167" s="61"/>
    </row>
    <row r="168" spans="9:26" x14ac:dyDescent="0.35">
      <c r="I168" s="61"/>
      <c r="J168" s="61"/>
      <c r="U168" s="61"/>
      <c r="V168" s="61"/>
      <c r="W168" s="61"/>
      <c r="X168" s="61"/>
      <c r="Y168" s="61"/>
      <c r="Z168" s="61"/>
    </row>
    <row r="169" spans="9:26" x14ac:dyDescent="0.35">
      <c r="I169" s="61"/>
      <c r="J169" s="61"/>
      <c r="U169" s="61"/>
      <c r="V169" s="61"/>
      <c r="W169" s="61"/>
      <c r="X169" s="61"/>
      <c r="Y169" s="61"/>
      <c r="Z169" s="61"/>
    </row>
    <row r="170" spans="9:26" x14ac:dyDescent="0.35">
      <c r="I170" s="61"/>
      <c r="J170" s="61"/>
      <c r="U170" s="61"/>
      <c r="V170" s="61"/>
      <c r="W170" s="61"/>
      <c r="X170" s="61"/>
      <c r="Y170" s="61"/>
      <c r="Z170" s="61"/>
    </row>
    <row r="171" spans="9:26" x14ac:dyDescent="0.35">
      <c r="I171" s="61"/>
      <c r="J171" s="61"/>
      <c r="U171" s="61"/>
      <c r="V171" s="61"/>
      <c r="W171" s="61"/>
      <c r="X171" s="61"/>
      <c r="Y171" s="61"/>
      <c r="Z171" s="61"/>
    </row>
    <row r="172" spans="9:26" x14ac:dyDescent="0.35">
      <c r="I172" s="61"/>
      <c r="J172" s="61"/>
      <c r="U172" s="61"/>
      <c r="V172" s="61"/>
      <c r="W172" s="61"/>
      <c r="X172" s="61"/>
      <c r="Y172" s="61"/>
      <c r="Z172" s="61"/>
    </row>
    <row r="173" spans="9:26" x14ac:dyDescent="0.35">
      <c r="I173" s="61"/>
      <c r="J173" s="61"/>
      <c r="U173" s="61"/>
      <c r="V173" s="61"/>
      <c r="W173" s="61"/>
      <c r="X173" s="61"/>
      <c r="Y173" s="61"/>
      <c r="Z173" s="61"/>
    </row>
    <row r="174" spans="9:26" x14ac:dyDescent="0.35">
      <c r="I174" s="61"/>
      <c r="J174" s="61"/>
      <c r="U174" s="61"/>
      <c r="V174" s="61"/>
      <c r="W174" s="61"/>
      <c r="X174" s="61"/>
      <c r="Y174" s="61"/>
      <c r="Z174" s="61"/>
    </row>
    <row r="175" spans="9:26" x14ac:dyDescent="0.35">
      <c r="I175" s="61"/>
      <c r="J175" s="61"/>
      <c r="U175" s="61"/>
      <c r="V175" s="61"/>
      <c r="W175" s="61"/>
      <c r="X175" s="61"/>
      <c r="Y175" s="61"/>
      <c r="Z175" s="61"/>
    </row>
    <row r="176" spans="9:26" x14ac:dyDescent="0.35">
      <c r="I176" s="61"/>
      <c r="J176" s="61"/>
      <c r="U176" s="61"/>
      <c r="V176" s="61"/>
      <c r="W176" s="61"/>
      <c r="X176" s="61"/>
      <c r="Y176" s="61"/>
      <c r="Z176" s="61"/>
    </row>
    <row r="177" spans="9:26" x14ac:dyDescent="0.35">
      <c r="I177" s="61"/>
      <c r="J177" s="61"/>
      <c r="U177" s="61"/>
      <c r="V177" s="61"/>
      <c r="W177" s="61"/>
      <c r="X177" s="61"/>
      <c r="Y177" s="61"/>
      <c r="Z177" s="61"/>
    </row>
    <row r="178" spans="9:26" x14ac:dyDescent="0.35">
      <c r="I178" s="61"/>
      <c r="J178" s="61"/>
      <c r="U178" s="61"/>
      <c r="V178" s="61"/>
      <c r="W178" s="61"/>
      <c r="X178" s="61"/>
      <c r="Y178" s="61"/>
      <c r="Z178" s="61"/>
    </row>
    <row r="179" spans="9:26" x14ac:dyDescent="0.35">
      <c r="I179" s="61"/>
      <c r="J179" s="61"/>
      <c r="U179" s="61"/>
      <c r="V179" s="61"/>
      <c r="W179" s="61"/>
      <c r="X179" s="61"/>
      <c r="Y179" s="61"/>
      <c r="Z179" s="61"/>
    </row>
    <row r="180" spans="9:26" x14ac:dyDescent="0.35">
      <c r="I180" s="61"/>
      <c r="J180" s="61"/>
      <c r="U180" s="61"/>
      <c r="V180" s="61"/>
      <c r="W180" s="61"/>
      <c r="X180" s="61"/>
      <c r="Y180" s="61"/>
      <c r="Z180" s="61"/>
    </row>
    <row r="181" spans="9:26" x14ac:dyDescent="0.35">
      <c r="I181" s="61"/>
      <c r="J181" s="61"/>
      <c r="U181" s="61"/>
      <c r="V181" s="61"/>
      <c r="W181" s="61"/>
      <c r="X181" s="61"/>
      <c r="Y181" s="61"/>
      <c r="Z181" s="61"/>
    </row>
    <row r="182" spans="9:26" x14ac:dyDescent="0.35">
      <c r="I182" s="61"/>
      <c r="J182" s="61"/>
      <c r="U182" s="61"/>
      <c r="V182" s="61"/>
      <c r="W182" s="61"/>
      <c r="X182" s="61"/>
      <c r="Y182" s="61"/>
      <c r="Z182" s="61"/>
    </row>
    <row r="183" spans="9:26" x14ac:dyDescent="0.35">
      <c r="I183" s="61"/>
      <c r="J183" s="61"/>
      <c r="U183" s="61"/>
      <c r="V183" s="61"/>
      <c r="W183" s="61"/>
      <c r="X183" s="61"/>
      <c r="Y183" s="61"/>
      <c r="Z183" s="61"/>
    </row>
    <row r="184" spans="9:26" x14ac:dyDescent="0.35">
      <c r="I184" s="61"/>
      <c r="J184" s="61"/>
      <c r="U184" s="61"/>
      <c r="V184" s="61"/>
      <c r="W184" s="61"/>
      <c r="X184" s="61"/>
      <c r="Y184" s="61"/>
      <c r="Z184" s="61"/>
    </row>
    <row r="185" spans="9:26" x14ac:dyDescent="0.35">
      <c r="I185" s="61"/>
      <c r="J185" s="61"/>
      <c r="U185" s="61"/>
      <c r="V185" s="61"/>
      <c r="W185" s="61"/>
      <c r="X185" s="61"/>
      <c r="Y185" s="61"/>
      <c r="Z185" s="61"/>
    </row>
    <row r="186" spans="9:26" x14ac:dyDescent="0.35">
      <c r="I186" s="61"/>
      <c r="J186" s="61"/>
      <c r="U186" s="61"/>
      <c r="V186" s="61"/>
      <c r="W186" s="61"/>
      <c r="X186" s="61"/>
      <c r="Y186" s="61"/>
      <c r="Z186" s="61"/>
    </row>
    <row r="187" spans="9:26" x14ac:dyDescent="0.35">
      <c r="I187" s="61"/>
      <c r="J187" s="61"/>
      <c r="U187" s="61"/>
      <c r="V187" s="61"/>
      <c r="W187" s="61"/>
      <c r="X187" s="61"/>
      <c r="Y187" s="61"/>
      <c r="Z187" s="61"/>
    </row>
    <row r="188" spans="9:26" x14ac:dyDescent="0.35">
      <c r="I188" s="61"/>
      <c r="J188" s="61"/>
      <c r="U188" s="61"/>
      <c r="V188" s="61"/>
      <c r="W188" s="61"/>
      <c r="X188" s="61"/>
      <c r="Y188" s="61"/>
      <c r="Z188" s="61"/>
    </row>
    <row r="189" spans="9:26" x14ac:dyDescent="0.35">
      <c r="I189" s="61"/>
      <c r="J189" s="61"/>
      <c r="U189" s="61"/>
      <c r="V189" s="61"/>
      <c r="W189" s="61"/>
      <c r="X189" s="61"/>
      <c r="Y189" s="61"/>
      <c r="Z189" s="61"/>
    </row>
    <row r="190" spans="9:26" x14ac:dyDescent="0.35">
      <c r="I190" s="61"/>
      <c r="J190" s="61"/>
      <c r="U190" s="61"/>
      <c r="V190" s="61"/>
      <c r="W190" s="61"/>
      <c r="X190" s="61"/>
      <c r="Y190" s="61"/>
      <c r="Z190" s="61"/>
    </row>
    <row r="191" spans="9:26" x14ac:dyDescent="0.35">
      <c r="I191" s="61"/>
      <c r="J191" s="61"/>
      <c r="U191" s="61"/>
      <c r="V191" s="61"/>
      <c r="W191" s="61"/>
      <c r="X191" s="61"/>
      <c r="Y191" s="61"/>
      <c r="Z191" s="61"/>
    </row>
    <row r="192" spans="9:26" x14ac:dyDescent="0.35">
      <c r="I192" s="61"/>
      <c r="J192" s="61"/>
      <c r="U192" s="61"/>
      <c r="V192" s="61"/>
      <c r="W192" s="61"/>
      <c r="X192" s="61"/>
      <c r="Y192" s="61"/>
      <c r="Z192" s="61"/>
    </row>
    <row r="193" spans="9:26" x14ac:dyDescent="0.35">
      <c r="I193" s="61"/>
      <c r="J193" s="61"/>
      <c r="U193" s="61"/>
      <c r="V193" s="61"/>
      <c r="W193" s="61"/>
      <c r="X193" s="61"/>
      <c r="Y193" s="61"/>
      <c r="Z193" s="61"/>
    </row>
    <row r="194" spans="9:26" x14ac:dyDescent="0.35">
      <c r="I194" s="61"/>
      <c r="J194" s="61"/>
      <c r="U194" s="61"/>
      <c r="V194" s="61"/>
      <c r="W194" s="61"/>
      <c r="X194" s="61"/>
      <c r="Y194" s="61"/>
      <c r="Z194" s="61"/>
    </row>
    <row r="195" spans="9:26" x14ac:dyDescent="0.35">
      <c r="I195" s="61"/>
      <c r="J195" s="61"/>
      <c r="U195" s="61"/>
      <c r="V195" s="61"/>
      <c r="W195" s="61"/>
      <c r="X195" s="61"/>
      <c r="Y195" s="61"/>
      <c r="Z195" s="61"/>
    </row>
    <row r="196" spans="9:26" x14ac:dyDescent="0.35">
      <c r="I196" s="61"/>
      <c r="J196" s="61"/>
      <c r="U196" s="61"/>
      <c r="V196" s="61"/>
      <c r="W196" s="61"/>
      <c r="X196" s="61"/>
      <c r="Y196" s="61"/>
      <c r="Z196" s="61"/>
    </row>
    <row r="197" spans="9:26" x14ac:dyDescent="0.35">
      <c r="I197" s="61"/>
      <c r="J197" s="61"/>
      <c r="U197" s="61"/>
      <c r="V197" s="61"/>
      <c r="W197" s="61"/>
      <c r="X197" s="61"/>
      <c r="Y197" s="61"/>
      <c r="Z197" s="61"/>
    </row>
    <row r="198" spans="9:26" x14ac:dyDescent="0.35">
      <c r="I198" s="61"/>
      <c r="J198" s="61"/>
      <c r="U198" s="61"/>
      <c r="V198" s="61"/>
      <c r="W198" s="61"/>
      <c r="X198" s="61"/>
      <c r="Y198" s="61"/>
      <c r="Z198" s="61"/>
    </row>
    <row r="199" spans="9:26" x14ac:dyDescent="0.35">
      <c r="I199" s="61"/>
      <c r="J199" s="61"/>
      <c r="U199" s="61"/>
      <c r="V199" s="61"/>
      <c r="W199" s="61"/>
      <c r="X199" s="61"/>
      <c r="Y199" s="61"/>
      <c r="Z199" s="61"/>
    </row>
    <row r="200" spans="9:26" x14ac:dyDescent="0.35">
      <c r="I200" s="61"/>
      <c r="J200" s="61"/>
      <c r="U200" s="61"/>
      <c r="V200" s="61"/>
      <c r="W200" s="61"/>
      <c r="X200" s="61"/>
      <c r="Y200" s="61"/>
      <c r="Z200" s="61"/>
    </row>
    <row r="201" spans="9:26" x14ac:dyDescent="0.35">
      <c r="I201" s="61"/>
      <c r="J201" s="61"/>
      <c r="U201" s="61"/>
      <c r="V201" s="61"/>
      <c r="W201" s="61"/>
      <c r="X201" s="61"/>
      <c r="Y201" s="61"/>
      <c r="Z201" s="61"/>
    </row>
    <row r="202" spans="9:26" x14ac:dyDescent="0.35">
      <c r="I202" s="61"/>
      <c r="J202" s="61"/>
      <c r="U202" s="61"/>
      <c r="V202" s="61"/>
      <c r="W202" s="61"/>
      <c r="X202" s="61"/>
      <c r="Y202" s="61"/>
      <c r="Z202" s="61"/>
    </row>
    <row r="203" spans="9:26" x14ac:dyDescent="0.35">
      <c r="I203" s="61"/>
      <c r="J203" s="61"/>
      <c r="U203" s="61"/>
      <c r="V203" s="61"/>
      <c r="W203" s="61"/>
      <c r="X203" s="61"/>
      <c r="Y203" s="61"/>
      <c r="Z203" s="61"/>
    </row>
    <row r="204" spans="9:26" x14ac:dyDescent="0.35">
      <c r="I204" s="61"/>
      <c r="J204" s="61"/>
      <c r="U204" s="61"/>
      <c r="V204" s="61"/>
      <c r="W204" s="61"/>
      <c r="X204" s="61"/>
      <c r="Y204" s="61"/>
      <c r="Z204" s="61"/>
    </row>
    <row r="205" spans="9:26" x14ac:dyDescent="0.35">
      <c r="I205" s="61"/>
      <c r="J205" s="61"/>
      <c r="U205" s="61"/>
      <c r="V205" s="61"/>
      <c r="W205" s="61"/>
      <c r="X205" s="61"/>
      <c r="Y205" s="61"/>
      <c r="Z205" s="61"/>
    </row>
    <row r="206" spans="9:26" x14ac:dyDescent="0.35">
      <c r="I206" s="61"/>
      <c r="J206" s="61"/>
      <c r="U206" s="61"/>
      <c r="V206" s="61"/>
      <c r="W206" s="61"/>
      <c r="X206" s="61"/>
      <c r="Y206" s="61"/>
      <c r="Z206" s="61"/>
    </row>
    <row r="207" spans="9:26" x14ac:dyDescent="0.35">
      <c r="I207" s="61"/>
      <c r="J207" s="61"/>
      <c r="U207" s="61"/>
      <c r="V207" s="61"/>
      <c r="W207" s="61"/>
      <c r="X207" s="61"/>
      <c r="Y207" s="61"/>
      <c r="Z207" s="61"/>
    </row>
    <row r="208" spans="9:26" x14ac:dyDescent="0.35">
      <c r="I208" s="61"/>
      <c r="J208" s="61"/>
      <c r="U208" s="61"/>
      <c r="V208" s="61"/>
      <c r="W208" s="61"/>
      <c r="X208" s="61"/>
      <c r="Y208" s="61"/>
      <c r="Z208" s="61"/>
    </row>
    <row r="209" spans="9:26" x14ac:dyDescent="0.35">
      <c r="I209" s="61"/>
      <c r="J209" s="61"/>
      <c r="U209" s="61"/>
      <c r="V209" s="61"/>
      <c r="W209" s="61"/>
      <c r="X209" s="61"/>
      <c r="Y209" s="61"/>
      <c r="Z209" s="61"/>
    </row>
    <row r="210" spans="9:26" x14ac:dyDescent="0.35">
      <c r="I210" s="61"/>
      <c r="J210" s="61"/>
      <c r="U210" s="61"/>
      <c r="V210" s="61"/>
      <c r="W210" s="61"/>
      <c r="X210" s="61"/>
      <c r="Y210" s="61"/>
      <c r="Z210" s="61"/>
    </row>
    <row r="211" spans="9:26" x14ac:dyDescent="0.35">
      <c r="I211" s="61"/>
      <c r="J211" s="61"/>
      <c r="U211" s="61"/>
      <c r="V211" s="61"/>
      <c r="W211" s="61"/>
      <c r="X211" s="61"/>
      <c r="Y211" s="61"/>
      <c r="Z211" s="61"/>
    </row>
    <row r="212" spans="9:26" x14ac:dyDescent="0.35">
      <c r="I212" s="61"/>
      <c r="J212" s="61"/>
      <c r="U212" s="61"/>
      <c r="V212" s="61"/>
      <c r="W212" s="61"/>
      <c r="X212" s="61"/>
      <c r="Y212" s="61"/>
      <c r="Z212" s="61"/>
    </row>
    <row r="213" spans="9:26" x14ac:dyDescent="0.35">
      <c r="I213" s="61"/>
      <c r="J213" s="61"/>
      <c r="U213" s="61"/>
      <c r="V213" s="61"/>
      <c r="W213" s="61"/>
      <c r="X213" s="61"/>
      <c r="Y213" s="61"/>
      <c r="Z213" s="61"/>
    </row>
    <row r="214" spans="9:26" x14ac:dyDescent="0.35">
      <c r="I214" s="61"/>
      <c r="J214" s="61"/>
      <c r="U214" s="61"/>
      <c r="V214" s="61"/>
      <c r="W214" s="61"/>
      <c r="X214" s="61"/>
      <c r="Y214" s="61"/>
      <c r="Z214" s="61"/>
    </row>
    <row r="215" spans="9:26" x14ac:dyDescent="0.35">
      <c r="I215" s="61"/>
      <c r="J215" s="61"/>
      <c r="U215" s="61"/>
      <c r="V215" s="61"/>
      <c r="W215" s="61"/>
      <c r="X215" s="61"/>
      <c r="Y215" s="61"/>
      <c r="Z215" s="61"/>
    </row>
    <row r="216" spans="9:26" x14ac:dyDescent="0.35">
      <c r="I216" s="61"/>
      <c r="J216" s="61"/>
      <c r="U216" s="61"/>
      <c r="V216" s="61"/>
      <c r="W216" s="61"/>
      <c r="X216" s="61"/>
      <c r="Y216" s="61"/>
      <c r="Z216" s="61"/>
    </row>
    <row r="217" spans="9:26" x14ac:dyDescent="0.35">
      <c r="I217" s="61"/>
      <c r="J217" s="61"/>
      <c r="U217" s="61"/>
      <c r="V217" s="61"/>
      <c r="W217" s="61"/>
      <c r="X217" s="61"/>
      <c r="Y217" s="61"/>
      <c r="Z217" s="61"/>
    </row>
    <row r="218" spans="9:26" x14ac:dyDescent="0.35">
      <c r="I218" s="61"/>
      <c r="J218" s="61"/>
      <c r="U218" s="61"/>
      <c r="V218" s="61"/>
      <c r="W218" s="61"/>
      <c r="X218" s="61"/>
      <c r="Y218" s="61"/>
      <c r="Z218" s="61"/>
    </row>
    <row r="219" spans="9:26" x14ac:dyDescent="0.35">
      <c r="I219" s="61"/>
      <c r="J219" s="61"/>
      <c r="U219" s="61"/>
      <c r="V219" s="61"/>
      <c r="W219" s="61"/>
      <c r="X219" s="61"/>
      <c r="Y219" s="61"/>
      <c r="Z219" s="61"/>
    </row>
    <row r="220" spans="9:26" x14ac:dyDescent="0.35">
      <c r="I220" s="61"/>
      <c r="J220" s="61"/>
      <c r="U220" s="61"/>
      <c r="V220" s="61"/>
      <c r="W220" s="61"/>
      <c r="X220" s="61"/>
      <c r="Y220" s="61"/>
      <c r="Z220" s="61"/>
    </row>
    <row r="221" spans="9:26" x14ac:dyDescent="0.35">
      <c r="I221" s="61"/>
      <c r="J221" s="61"/>
      <c r="U221" s="61"/>
      <c r="V221" s="61"/>
      <c r="W221" s="61"/>
      <c r="X221" s="61"/>
      <c r="Y221" s="61"/>
      <c r="Z221" s="61"/>
    </row>
    <row r="222" spans="9:26" x14ac:dyDescent="0.35">
      <c r="I222" s="61"/>
      <c r="J222" s="61"/>
      <c r="U222" s="61"/>
      <c r="V222" s="61"/>
      <c r="W222" s="61"/>
      <c r="X222" s="61"/>
      <c r="Y222" s="61"/>
      <c r="Z222" s="61"/>
    </row>
    <row r="223" spans="9:26" x14ac:dyDescent="0.35">
      <c r="I223" s="61"/>
      <c r="J223" s="61"/>
      <c r="U223" s="61"/>
      <c r="V223" s="61"/>
      <c r="W223" s="61"/>
      <c r="X223" s="61"/>
      <c r="Y223" s="61"/>
      <c r="Z223" s="61"/>
    </row>
    <row r="224" spans="9:26" x14ac:dyDescent="0.35">
      <c r="I224" s="61"/>
      <c r="J224" s="61"/>
      <c r="U224" s="61"/>
      <c r="V224" s="61"/>
      <c r="W224" s="61"/>
      <c r="X224" s="61"/>
      <c r="Y224" s="61"/>
      <c r="Z224" s="61"/>
    </row>
    <row r="225" spans="9:26" x14ac:dyDescent="0.35">
      <c r="I225" s="61"/>
      <c r="J225" s="61"/>
      <c r="U225" s="61"/>
      <c r="V225" s="61"/>
      <c r="W225" s="61"/>
      <c r="X225" s="61"/>
      <c r="Y225" s="61"/>
      <c r="Z225" s="61"/>
    </row>
    <row r="226" spans="9:26" x14ac:dyDescent="0.35">
      <c r="I226" s="61"/>
      <c r="J226" s="61"/>
      <c r="U226" s="61"/>
      <c r="V226" s="61"/>
      <c r="W226" s="61"/>
      <c r="X226" s="61"/>
      <c r="Y226" s="61"/>
      <c r="Z226" s="61"/>
    </row>
    <row r="227" spans="9:26" x14ac:dyDescent="0.35">
      <c r="I227" s="61"/>
      <c r="J227" s="61"/>
      <c r="U227" s="61"/>
      <c r="V227" s="61"/>
      <c r="W227" s="61"/>
      <c r="X227" s="61"/>
      <c r="Y227" s="61"/>
      <c r="Z227" s="61"/>
    </row>
    <row r="228" spans="9:26" x14ac:dyDescent="0.35">
      <c r="I228" s="61"/>
      <c r="J228" s="61"/>
      <c r="U228" s="61"/>
      <c r="V228" s="61"/>
      <c r="W228" s="61"/>
      <c r="X228" s="61"/>
      <c r="Y228" s="61"/>
      <c r="Z228" s="61"/>
    </row>
    <row r="229" spans="9:26" x14ac:dyDescent="0.35">
      <c r="I229" s="61"/>
      <c r="J229" s="61"/>
      <c r="U229" s="61"/>
      <c r="V229" s="61"/>
      <c r="W229" s="61"/>
      <c r="X229" s="61"/>
      <c r="Y229" s="61"/>
      <c r="Z229" s="61"/>
    </row>
    <row r="230" spans="9:26" x14ac:dyDescent="0.35">
      <c r="I230" s="61"/>
      <c r="J230" s="61"/>
      <c r="U230" s="61"/>
      <c r="V230" s="61"/>
      <c r="W230" s="61"/>
      <c r="X230" s="61"/>
      <c r="Y230" s="61"/>
      <c r="Z230" s="61"/>
    </row>
    <row r="231" spans="9:26" x14ac:dyDescent="0.35">
      <c r="I231" s="61"/>
      <c r="J231" s="61"/>
      <c r="U231" s="61"/>
      <c r="V231" s="61"/>
      <c r="W231" s="61"/>
      <c r="X231" s="61"/>
      <c r="Y231" s="61"/>
      <c r="Z231" s="61"/>
    </row>
    <row r="232" spans="9:26" x14ac:dyDescent="0.35">
      <c r="I232" s="61"/>
      <c r="J232" s="61"/>
      <c r="U232" s="61"/>
      <c r="V232" s="61"/>
      <c r="W232" s="61"/>
      <c r="X232" s="61"/>
      <c r="Y232" s="61"/>
      <c r="Z232" s="61"/>
    </row>
    <row r="233" spans="9:26" x14ac:dyDescent="0.35">
      <c r="I233" s="61"/>
      <c r="J233" s="61"/>
      <c r="U233" s="61"/>
      <c r="V233" s="61"/>
      <c r="W233" s="61"/>
      <c r="X233" s="61"/>
      <c r="Y233" s="61"/>
      <c r="Z233" s="61"/>
    </row>
    <row r="234" spans="9:26" x14ac:dyDescent="0.35">
      <c r="I234" s="61"/>
      <c r="J234" s="61"/>
      <c r="U234" s="61"/>
      <c r="V234" s="61"/>
      <c r="W234" s="61"/>
      <c r="X234" s="61"/>
      <c r="Y234" s="61"/>
      <c r="Z234" s="61"/>
    </row>
    <row r="235" spans="9:26" x14ac:dyDescent="0.35">
      <c r="I235" s="61"/>
      <c r="J235" s="61"/>
      <c r="U235" s="61"/>
      <c r="V235" s="61"/>
      <c r="W235" s="61"/>
      <c r="X235" s="61"/>
      <c r="Y235" s="61"/>
      <c r="Z235" s="61"/>
    </row>
    <row r="236" spans="9:26" x14ac:dyDescent="0.35">
      <c r="I236" s="61"/>
      <c r="J236" s="61"/>
      <c r="U236" s="61"/>
      <c r="V236" s="61"/>
      <c r="W236" s="61"/>
      <c r="X236" s="61"/>
      <c r="Y236" s="61"/>
      <c r="Z236" s="61"/>
    </row>
    <row r="237" spans="9:26" x14ac:dyDescent="0.35">
      <c r="I237" s="61"/>
      <c r="J237" s="61"/>
      <c r="U237" s="61"/>
      <c r="V237" s="61"/>
      <c r="W237" s="61"/>
      <c r="X237" s="61"/>
      <c r="Y237" s="61"/>
      <c r="Z237" s="61"/>
    </row>
    <row r="238" spans="9:26" x14ac:dyDescent="0.35">
      <c r="I238" s="61"/>
      <c r="J238" s="61"/>
      <c r="U238" s="61"/>
      <c r="V238" s="61"/>
      <c r="W238" s="61"/>
      <c r="X238" s="61"/>
      <c r="Y238" s="61"/>
      <c r="Z238" s="61"/>
    </row>
    <row r="239" spans="9:26" x14ac:dyDescent="0.35">
      <c r="I239" s="61"/>
      <c r="J239" s="61"/>
      <c r="U239" s="61"/>
      <c r="V239" s="61"/>
      <c r="W239" s="61"/>
      <c r="X239" s="61"/>
      <c r="Y239" s="61"/>
      <c r="Z239" s="61"/>
    </row>
    <row r="240" spans="9:26" x14ac:dyDescent="0.35">
      <c r="I240" s="61"/>
      <c r="J240" s="61"/>
      <c r="U240" s="61"/>
      <c r="V240" s="61"/>
      <c r="W240" s="61"/>
      <c r="X240" s="61"/>
      <c r="Y240" s="61"/>
      <c r="Z240" s="61"/>
    </row>
    <row r="241" spans="9:26" x14ac:dyDescent="0.35">
      <c r="I241" s="61"/>
      <c r="J241" s="61"/>
      <c r="U241" s="61"/>
      <c r="V241" s="61"/>
      <c r="W241" s="61"/>
      <c r="X241" s="61"/>
      <c r="Y241" s="61"/>
      <c r="Z241" s="61"/>
    </row>
    <row r="242" spans="9:26" x14ac:dyDescent="0.35">
      <c r="I242" s="61"/>
      <c r="J242" s="61"/>
      <c r="U242" s="61"/>
      <c r="V242" s="61"/>
      <c r="W242" s="61"/>
      <c r="X242" s="61"/>
      <c r="Y242" s="61"/>
      <c r="Z242" s="61"/>
    </row>
    <row r="243" spans="9:26" x14ac:dyDescent="0.35">
      <c r="I243" s="61"/>
      <c r="J243" s="61"/>
      <c r="U243" s="61"/>
      <c r="V243" s="61"/>
      <c r="W243" s="61"/>
      <c r="X243" s="61"/>
      <c r="Y243" s="61"/>
      <c r="Z243" s="61"/>
    </row>
    <row r="244" spans="9:26" x14ac:dyDescent="0.35">
      <c r="I244" s="61"/>
      <c r="J244" s="61"/>
      <c r="U244" s="61"/>
      <c r="V244" s="61"/>
      <c r="W244" s="61"/>
      <c r="X244" s="61"/>
      <c r="Y244" s="61"/>
      <c r="Z244" s="61"/>
    </row>
    <row r="245" spans="9:26" x14ac:dyDescent="0.35">
      <c r="I245" s="61"/>
      <c r="J245" s="61"/>
      <c r="U245" s="61"/>
      <c r="V245" s="61"/>
      <c r="W245" s="61"/>
      <c r="X245" s="61"/>
      <c r="Y245" s="61"/>
      <c r="Z245" s="61"/>
    </row>
    <row r="246" spans="9:26" x14ac:dyDescent="0.35">
      <c r="I246" s="61"/>
      <c r="J246" s="61"/>
      <c r="U246" s="61"/>
      <c r="V246" s="61"/>
      <c r="W246" s="61"/>
      <c r="X246" s="61"/>
      <c r="Y246" s="61"/>
      <c r="Z246" s="61"/>
    </row>
    <row r="247" spans="9:26" x14ac:dyDescent="0.35">
      <c r="I247" s="61"/>
      <c r="J247" s="61"/>
      <c r="U247" s="61"/>
      <c r="V247" s="61"/>
      <c r="W247" s="61"/>
      <c r="X247" s="61"/>
      <c r="Y247" s="61"/>
      <c r="Z247" s="61"/>
    </row>
    <row r="248" spans="9:26" x14ac:dyDescent="0.35">
      <c r="I248" s="61"/>
      <c r="J248" s="61"/>
      <c r="U248" s="61"/>
      <c r="V248" s="61"/>
      <c r="W248" s="61"/>
      <c r="X248" s="61"/>
      <c r="Y248" s="61"/>
      <c r="Z248" s="61"/>
    </row>
    <row r="249" spans="9:26" x14ac:dyDescent="0.35">
      <c r="I249" s="61"/>
      <c r="J249" s="61"/>
      <c r="U249" s="61"/>
      <c r="V249" s="61"/>
      <c r="W249" s="61"/>
      <c r="X249" s="61"/>
      <c r="Y249" s="61"/>
      <c r="Z249" s="61"/>
    </row>
    <row r="250" spans="9:26" x14ac:dyDescent="0.35">
      <c r="I250" s="61"/>
      <c r="J250" s="61"/>
      <c r="U250" s="61"/>
      <c r="V250" s="61"/>
      <c r="W250" s="61"/>
      <c r="X250" s="61"/>
      <c r="Y250" s="61"/>
      <c r="Z250" s="61"/>
    </row>
    <row r="251" spans="9:26" x14ac:dyDescent="0.35">
      <c r="I251" s="61"/>
      <c r="J251" s="61"/>
      <c r="U251" s="61"/>
      <c r="V251" s="61"/>
      <c r="W251" s="61"/>
      <c r="X251" s="61"/>
      <c r="Y251" s="61"/>
      <c r="Z251" s="61"/>
    </row>
    <row r="252" spans="9:26" x14ac:dyDescent="0.35">
      <c r="I252" s="61"/>
      <c r="J252" s="61"/>
      <c r="U252" s="61"/>
      <c r="V252" s="61"/>
      <c r="W252" s="61"/>
      <c r="X252" s="61"/>
      <c r="Y252" s="61"/>
      <c r="Z252" s="61"/>
    </row>
    <row r="253" spans="9:26" x14ac:dyDescent="0.35">
      <c r="I253" s="61"/>
      <c r="J253" s="61"/>
      <c r="U253" s="61"/>
      <c r="V253" s="61"/>
      <c r="W253" s="61"/>
      <c r="X253" s="61"/>
      <c r="Y253" s="61"/>
      <c r="Z253" s="61"/>
    </row>
    <row r="254" spans="9:26" x14ac:dyDescent="0.35">
      <c r="I254" s="61"/>
      <c r="J254" s="61"/>
      <c r="U254" s="61"/>
      <c r="V254" s="61"/>
      <c r="W254" s="61"/>
      <c r="X254" s="61"/>
      <c r="Y254" s="61"/>
      <c r="Z254" s="61"/>
    </row>
    <row r="255" spans="9:26" x14ac:dyDescent="0.35">
      <c r="I255" s="61"/>
      <c r="J255" s="61"/>
      <c r="U255" s="61"/>
      <c r="V255" s="61"/>
      <c r="W255" s="61"/>
      <c r="X255" s="61"/>
      <c r="Y255" s="61"/>
      <c r="Z255" s="61"/>
    </row>
    <row r="256" spans="9:26" x14ac:dyDescent="0.35">
      <c r="I256" s="61"/>
      <c r="J256" s="61"/>
      <c r="U256" s="61"/>
      <c r="V256" s="61"/>
      <c r="W256" s="61"/>
      <c r="X256" s="61"/>
      <c r="Y256" s="61"/>
      <c r="Z256" s="61"/>
    </row>
    <row r="257" spans="9:26" x14ac:dyDescent="0.35">
      <c r="I257" s="61"/>
      <c r="J257" s="61"/>
      <c r="U257" s="61"/>
      <c r="V257" s="61"/>
      <c r="W257" s="61"/>
      <c r="X257" s="61"/>
      <c r="Y257" s="61"/>
      <c r="Z257" s="61"/>
    </row>
    <row r="258" spans="9:26" x14ac:dyDescent="0.35">
      <c r="I258" s="61"/>
      <c r="J258" s="61"/>
      <c r="U258" s="61"/>
      <c r="V258" s="61"/>
      <c r="W258" s="61"/>
      <c r="X258" s="61"/>
      <c r="Y258" s="61"/>
      <c r="Z258" s="61"/>
    </row>
    <row r="259" spans="9:26" x14ac:dyDescent="0.35">
      <c r="I259" s="61"/>
      <c r="J259" s="61"/>
      <c r="U259" s="61"/>
      <c r="V259" s="61"/>
      <c r="W259" s="61"/>
      <c r="X259" s="61"/>
      <c r="Y259" s="61"/>
      <c r="Z259" s="61"/>
    </row>
    <row r="260" spans="9:26" x14ac:dyDescent="0.35">
      <c r="I260" s="61"/>
      <c r="J260" s="61"/>
      <c r="U260" s="61"/>
      <c r="V260" s="61"/>
      <c r="W260" s="61"/>
      <c r="X260" s="61"/>
      <c r="Y260" s="61"/>
      <c r="Z260" s="61"/>
    </row>
    <row r="261" spans="9:26" x14ac:dyDescent="0.35">
      <c r="I261" s="61"/>
      <c r="J261" s="61"/>
      <c r="U261" s="61"/>
      <c r="V261" s="61"/>
      <c r="W261" s="61"/>
      <c r="X261" s="61"/>
      <c r="Y261" s="61"/>
      <c r="Z261" s="61"/>
    </row>
    <row r="262" spans="9:26" x14ac:dyDescent="0.35">
      <c r="I262" s="61"/>
      <c r="J262" s="61"/>
      <c r="U262" s="61"/>
      <c r="V262" s="61"/>
      <c r="W262" s="61"/>
      <c r="X262" s="61"/>
      <c r="Y262" s="61"/>
      <c r="Z262" s="61"/>
    </row>
    <row r="263" spans="9:26" x14ac:dyDescent="0.35">
      <c r="I263" s="61"/>
      <c r="J263" s="61"/>
      <c r="U263" s="61"/>
      <c r="V263" s="61"/>
      <c r="W263" s="61"/>
      <c r="X263" s="61"/>
      <c r="Y263" s="61"/>
      <c r="Z263" s="61"/>
    </row>
    <row r="264" spans="9:26" x14ac:dyDescent="0.35">
      <c r="I264" s="61"/>
      <c r="J264" s="61"/>
      <c r="U264" s="61"/>
      <c r="V264" s="61"/>
      <c r="W264" s="61"/>
      <c r="X264" s="61"/>
      <c r="Y264" s="61"/>
      <c r="Z264" s="61"/>
    </row>
    <row r="265" spans="9:26" x14ac:dyDescent="0.35">
      <c r="I265" s="61"/>
      <c r="J265" s="61"/>
      <c r="U265" s="61"/>
      <c r="V265" s="61"/>
      <c r="W265" s="61"/>
      <c r="X265" s="61"/>
      <c r="Y265" s="61"/>
      <c r="Z265" s="61"/>
    </row>
    <row r="266" spans="9:26" x14ac:dyDescent="0.35">
      <c r="I266" s="61"/>
      <c r="J266" s="61"/>
      <c r="U266" s="61"/>
      <c r="V266" s="61"/>
      <c r="W266" s="61"/>
      <c r="X266" s="61"/>
      <c r="Y266" s="61"/>
      <c r="Z266" s="61"/>
    </row>
    <row r="267" spans="9:26" x14ac:dyDescent="0.35">
      <c r="I267" s="61"/>
      <c r="J267" s="61"/>
      <c r="U267" s="61"/>
      <c r="V267" s="61"/>
      <c r="W267" s="61"/>
      <c r="X267" s="61"/>
      <c r="Y267" s="61"/>
      <c r="Z267" s="61"/>
    </row>
    <row r="268" spans="9:26" x14ac:dyDescent="0.35">
      <c r="I268" s="61"/>
      <c r="J268" s="61"/>
      <c r="U268" s="61"/>
      <c r="V268" s="61"/>
      <c r="W268" s="61"/>
      <c r="X268" s="61"/>
      <c r="Y268" s="61"/>
      <c r="Z268" s="61"/>
    </row>
    <row r="269" spans="9:26" x14ac:dyDescent="0.35">
      <c r="I269" s="61"/>
      <c r="J269" s="61"/>
      <c r="U269" s="61"/>
      <c r="V269" s="61"/>
      <c r="W269" s="61"/>
      <c r="X269" s="61"/>
      <c r="Y269" s="61"/>
      <c r="Z269" s="61"/>
    </row>
    <row r="270" spans="9:26" x14ac:dyDescent="0.35">
      <c r="I270" s="61"/>
      <c r="J270" s="61"/>
      <c r="U270" s="61"/>
      <c r="V270" s="61"/>
      <c r="W270" s="61"/>
      <c r="X270" s="61"/>
      <c r="Y270" s="61"/>
      <c r="Z270" s="61"/>
    </row>
    <row r="271" spans="9:26" x14ac:dyDescent="0.35">
      <c r="I271" s="61"/>
      <c r="J271" s="61"/>
      <c r="U271" s="61"/>
      <c r="V271" s="61"/>
      <c r="W271" s="61"/>
      <c r="X271" s="61"/>
      <c r="Y271" s="61"/>
      <c r="Z271" s="61"/>
    </row>
    <row r="272" spans="9:26" x14ac:dyDescent="0.35">
      <c r="U272" s="61"/>
      <c r="V272" s="61"/>
      <c r="W272" s="61"/>
      <c r="X272" s="61"/>
      <c r="Y272" s="61"/>
      <c r="Z272" s="61"/>
    </row>
    <row r="273" spans="21:26" x14ac:dyDescent="0.35">
      <c r="U273" s="61"/>
      <c r="V273" s="61"/>
      <c r="W273" s="61"/>
      <c r="X273" s="61"/>
      <c r="Y273" s="61"/>
      <c r="Z273" s="61"/>
    </row>
    <row r="274" spans="21:26" x14ac:dyDescent="0.35">
      <c r="U274" s="61"/>
      <c r="V274" s="61"/>
      <c r="W274" s="61"/>
      <c r="X274" s="61"/>
      <c r="Y274" s="61"/>
      <c r="Z274" s="61"/>
    </row>
    <row r="275" spans="21:26" x14ac:dyDescent="0.35">
      <c r="U275" s="61"/>
      <c r="V275" s="61"/>
      <c r="W275" s="61"/>
      <c r="X275" s="61"/>
      <c r="Y275" s="61"/>
      <c r="Z275" s="61"/>
    </row>
    <row r="276" spans="21:26" x14ac:dyDescent="0.35">
      <c r="U276" s="61"/>
      <c r="V276" s="61"/>
      <c r="W276" s="61"/>
      <c r="X276" s="61"/>
      <c r="Y276" s="61"/>
      <c r="Z276" s="61"/>
    </row>
    <row r="277" spans="21:26" x14ac:dyDescent="0.35">
      <c r="U277" s="61"/>
      <c r="V277" s="61"/>
      <c r="W277" s="61"/>
      <c r="X277" s="61"/>
      <c r="Y277" s="61"/>
      <c r="Z277" s="61"/>
    </row>
    <row r="278" spans="21:26" x14ac:dyDescent="0.35">
      <c r="U278" s="61"/>
      <c r="V278" s="61"/>
      <c r="W278" s="61"/>
      <c r="X278" s="61"/>
      <c r="Y278" s="61"/>
      <c r="Z278" s="61"/>
    </row>
    <row r="279" spans="21:26" x14ac:dyDescent="0.35">
      <c r="U279" s="61"/>
      <c r="V279" s="61"/>
      <c r="W279" s="61"/>
      <c r="X279" s="61"/>
      <c r="Y279" s="61"/>
      <c r="Z279" s="61"/>
    </row>
    <row r="280" spans="21:26" x14ac:dyDescent="0.35">
      <c r="U280" s="61"/>
      <c r="V280" s="61"/>
      <c r="W280" s="61"/>
      <c r="X280" s="61"/>
      <c r="Y280" s="61"/>
      <c r="Z280" s="61"/>
    </row>
    <row r="281" spans="21:26" x14ac:dyDescent="0.35">
      <c r="U281" s="61"/>
      <c r="V281" s="61"/>
      <c r="W281" s="61"/>
      <c r="X281" s="61"/>
      <c r="Y281" s="61"/>
      <c r="Z281" s="61"/>
    </row>
    <row r="282" spans="21:26" x14ac:dyDescent="0.35">
      <c r="U282" s="61"/>
      <c r="V282" s="61"/>
      <c r="W282" s="61"/>
      <c r="X282" s="61"/>
      <c r="Y282" s="61"/>
      <c r="Z282" s="61"/>
    </row>
    <row r="283" spans="21:26" x14ac:dyDescent="0.35">
      <c r="U283" s="61"/>
      <c r="V283" s="61"/>
      <c r="W283" s="61"/>
      <c r="X283" s="61"/>
      <c r="Y283" s="61"/>
      <c r="Z283" s="61"/>
    </row>
    <row r="284" spans="21:26" x14ac:dyDescent="0.35">
      <c r="U284" s="61"/>
      <c r="V284" s="61"/>
      <c r="W284" s="61"/>
      <c r="X284" s="61"/>
      <c r="Y284" s="61"/>
      <c r="Z284" s="61"/>
    </row>
    <row r="285" spans="21:26" x14ac:dyDescent="0.35">
      <c r="U285" s="61"/>
      <c r="V285" s="61"/>
      <c r="W285" s="61"/>
      <c r="X285" s="61"/>
      <c r="Y285" s="61"/>
      <c r="Z285" s="61"/>
    </row>
    <row r="286" spans="21:26" x14ac:dyDescent="0.35">
      <c r="U286" s="61"/>
      <c r="V286" s="61"/>
      <c r="W286" s="61"/>
      <c r="X286" s="61"/>
      <c r="Y286" s="61"/>
      <c r="Z286" s="61"/>
    </row>
    <row r="287" spans="21:26" x14ac:dyDescent="0.35">
      <c r="U287" s="61"/>
      <c r="V287" s="61"/>
      <c r="W287" s="61"/>
      <c r="X287" s="61"/>
      <c r="Y287" s="61"/>
      <c r="Z287" s="61"/>
    </row>
    <row r="288" spans="21:26" x14ac:dyDescent="0.35">
      <c r="U288" s="61"/>
      <c r="V288" s="61"/>
      <c r="W288" s="61"/>
      <c r="X288" s="61"/>
      <c r="Y288" s="61"/>
      <c r="Z288" s="61"/>
    </row>
    <row r="289" spans="21:26" x14ac:dyDescent="0.35">
      <c r="U289" s="61"/>
      <c r="V289" s="61"/>
      <c r="W289" s="61"/>
      <c r="X289" s="61"/>
      <c r="Y289" s="61"/>
      <c r="Z289" s="61"/>
    </row>
    <row r="290" spans="21:26" x14ac:dyDescent="0.35">
      <c r="U290" s="61"/>
      <c r="V290" s="61"/>
      <c r="W290" s="61"/>
      <c r="X290" s="61"/>
      <c r="Y290" s="61"/>
      <c r="Z290" s="61"/>
    </row>
    <row r="291" spans="21:26" x14ac:dyDescent="0.35">
      <c r="U291" s="61"/>
      <c r="V291" s="61"/>
      <c r="W291" s="61"/>
      <c r="X291" s="61"/>
      <c r="Y291" s="61"/>
      <c r="Z291" s="61"/>
    </row>
    <row r="292" spans="21:26" x14ac:dyDescent="0.35">
      <c r="U292" s="61"/>
      <c r="V292" s="61"/>
      <c r="W292" s="61"/>
      <c r="X292" s="61"/>
      <c r="Y292" s="61"/>
      <c r="Z292" s="61"/>
    </row>
    <row r="293" spans="21:26" x14ac:dyDescent="0.35">
      <c r="U293" s="61"/>
      <c r="V293" s="61"/>
      <c r="W293" s="61"/>
      <c r="X293" s="61"/>
      <c r="Y293" s="61"/>
      <c r="Z293" s="61"/>
    </row>
    <row r="294" spans="21:26" x14ac:dyDescent="0.35">
      <c r="U294" s="61"/>
      <c r="V294" s="61"/>
      <c r="W294" s="61"/>
      <c r="X294" s="61"/>
      <c r="Y294" s="61"/>
      <c r="Z294" s="61"/>
    </row>
    <row r="295" spans="21:26" x14ac:dyDescent="0.35">
      <c r="U295" s="61"/>
      <c r="V295" s="61"/>
      <c r="W295" s="61"/>
      <c r="X295" s="61"/>
      <c r="Y295" s="61"/>
      <c r="Z295" s="61"/>
    </row>
    <row r="296" spans="21:26" x14ac:dyDescent="0.35">
      <c r="U296" s="61"/>
      <c r="V296" s="61"/>
      <c r="W296" s="61"/>
      <c r="X296" s="61"/>
      <c r="Y296" s="61"/>
      <c r="Z296" s="61"/>
    </row>
    <row r="297" spans="21:26" x14ac:dyDescent="0.35">
      <c r="U297" s="61"/>
      <c r="V297" s="61"/>
      <c r="W297" s="61"/>
      <c r="X297" s="61"/>
      <c r="Y297" s="61"/>
      <c r="Z297" s="61"/>
    </row>
    <row r="298" spans="21:26" x14ac:dyDescent="0.35">
      <c r="U298" s="61"/>
      <c r="V298" s="61"/>
      <c r="W298" s="61"/>
      <c r="X298" s="61"/>
      <c r="Y298" s="61"/>
      <c r="Z298" s="61"/>
    </row>
    <row r="299" spans="21:26" x14ac:dyDescent="0.35">
      <c r="U299" s="61"/>
      <c r="V299" s="61"/>
      <c r="W299" s="61"/>
      <c r="X299" s="61"/>
      <c r="Y299" s="61"/>
      <c r="Z299" s="61"/>
    </row>
    <row r="300" spans="21:26" x14ac:dyDescent="0.35">
      <c r="U300" s="61"/>
      <c r="V300" s="61"/>
      <c r="W300" s="61"/>
      <c r="X300" s="61"/>
      <c r="Y300" s="61"/>
      <c r="Z300" s="61"/>
    </row>
    <row r="301" spans="21:26" x14ac:dyDescent="0.35">
      <c r="U301" s="61"/>
      <c r="V301" s="61"/>
      <c r="W301" s="61"/>
      <c r="X301" s="61"/>
      <c r="Y301" s="61"/>
      <c r="Z301" s="61"/>
    </row>
    <row r="302" spans="21:26" x14ac:dyDescent="0.35">
      <c r="U302" s="61"/>
      <c r="V302" s="61"/>
      <c r="W302" s="61"/>
      <c r="X302" s="61"/>
      <c r="Y302" s="61"/>
      <c r="Z302" s="61"/>
    </row>
    <row r="303" spans="21:26" x14ac:dyDescent="0.35">
      <c r="U303" s="61"/>
      <c r="V303" s="61"/>
      <c r="W303" s="61"/>
      <c r="X303" s="61"/>
      <c r="Y303" s="61"/>
      <c r="Z303" s="61"/>
    </row>
    <row r="304" spans="21:26" x14ac:dyDescent="0.35">
      <c r="U304" s="61"/>
      <c r="V304" s="61"/>
      <c r="W304" s="61"/>
      <c r="X304" s="61"/>
      <c r="Y304" s="61"/>
      <c r="Z304" s="61"/>
    </row>
    <row r="305" spans="21:26" x14ac:dyDescent="0.35">
      <c r="U305" s="61"/>
      <c r="V305" s="61"/>
      <c r="W305" s="61"/>
      <c r="X305" s="61"/>
      <c r="Y305" s="61"/>
      <c r="Z305" s="61"/>
    </row>
    <row r="306" spans="21:26" x14ac:dyDescent="0.35">
      <c r="U306" s="61"/>
      <c r="V306" s="61"/>
      <c r="W306" s="61"/>
      <c r="X306" s="61"/>
      <c r="Y306" s="61"/>
      <c r="Z306" s="61"/>
    </row>
    <row r="307" spans="21:26" x14ac:dyDescent="0.35">
      <c r="U307" s="61"/>
      <c r="V307" s="61"/>
      <c r="W307" s="61"/>
      <c r="X307" s="61"/>
      <c r="Y307" s="61"/>
      <c r="Z307" s="61"/>
    </row>
    <row r="308" spans="21:26" x14ac:dyDescent="0.35">
      <c r="U308" s="61"/>
      <c r="V308" s="61"/>
      <c r="W308" s="61"/>
      <c r="X308" s="61"/>
      <c r="Y308" s="61"/>
      <c r="Z308" s="61"/>
    </row>
    <row r="309" spans="21:26" x14ac:dyDescent="0.35">
      <c r="U309" s="61"/>
      <c r="V309" s="61"/>
      <c r="W309" s="61"/>
      <c r="X309" s="61"/>
      <c r="Y309" s="61"/>
      <c r="Z309" s="61"/>
    </row>
    <row r="310" spans="21:26" x14ac:dyDescent="0.35">
      <c r="U310" s="61"/>
      <c r="V310" s="61"/>
      <c r="W310" s="61"/>
      <c r="X310" s="61"/>
      <c r="Y310" s="61"/>
      <c r="Z310" s="61"/>
    </row>
    <row r="311" spans="21:26" x14ac:dyDescent="0.35">
      <c r="U311" s="61"/>
      <c r="V311" s="61"/>
      <c r="W311" s="61"/>
      <c r="X311" s="61"/>
      <c r="Y311" s="61"/>
      <c r="Z311" s="61"/>
    </row>
    <row r="312" spans="21:26" x14ac:dyDescent="0.35">
      <c r="U312" s="61"/>
      <c r="V312" s="61"/>
      <c r="W312" s="61"/>
      <c r="X312" s="61"/>
      <c r="Y312" s="61"/>
      <c r="Z312" s="61"/>
    </row>
    <row r="313" spans="21:26" x14ac:dyDescent="0.35">
      <c r="U313" s="61"/>
      <c r="V313" s="61"/>
      <c r="W313" s="61"/>
      <c r="X313" s="61"/>
      <c r="Y313" s="61"/>
      <c r="Z313" s="61"/>
    </row>
    <row r="314" spans="21:26" x14ac:dyDescent="0.35">
      <c r="U314" s="61"/>
      <c r="V314" s="61"/>
      <c r="W314" s="61"/>
      <c r="X314" s="61"/>
      <c r="Y314" s="61"/>
      <c r="Z314" s="61"/>
    </row>
    <row r="315" spans="21:26" x14ac:dyDescent="0.35">
      <c r="U315" s="61"/>
      <c r="V315" s="61"/>
      <c r="W315" s="61"/>
      <c r="X315" s="61"/>
      <c r="Y315" s="61"/>
      <c r="Z315" s="61"/>
    </row>
    <row r="316" spans="21:26" x14ac:dyDescent="0.35">
      <c r="U316" s="61"/>
      <c r="V316" s="61"/>
      <c r="W316" s="61"/>
      <c r="X316" s="61"/>
      <c r="Y316" s="61"/>
      <c r="Z316" s="61"/>
    </row>
    <row r="317" spans="21:26" x14ac:dyDescent="0.35">
      <c r="U317" s="61"/>
      <c r="V317" s="61"/>
      <c r="W317" s="61"/>
      <c r="X317" s="61"/>
      <c r="Y317" s="61"/>
      <c r="Z317" s="61"/>
    </row>
    <row r="318" spans="21:26" x14ac:dyDescent="0.35">
      <c r="U318" s="61"/>
      <c r="V318" s="61"/>
      <c r="W318" s="61"/>
      <c r="X318" s="61"/>
      <c r="Y318" s="61"/>
      <c r="Z318" s="61"/>
    </row>
    <row r="319" spans="21:26" x14ac:dyDescent="0.35">
      <c r="U319" s="61"/>
      <c r="V319" s="61"/>
      <c r="W319" s="61"/>
      <c r="X319" s="61"/>
      <c r="Y319" s="61"/>
      <c r="Z319" s="61"/>
    </row>
    <row r="320" spans="21:26" x14ac:dyDescent="0.35">
      <c r="U320" s="61"/>
      <c r="V320" s="61"/>
      <c r="W320" s="61"/>
      <c r="X320" s="61"/>
      <c r="Y320" s="61"/>
      <c r="Z320" s="61"/>
    </row>
    <row r="321" spans="21:26" x14ac:dyDescent="0.35">
      <c r="U321" s="61"/>
      <c r="V321" s="61"/>
      <c r="W321" s="61"/>
      <c r="X321" s="61"/>
      <c r="Y321" s="61"/>
      <c r="Z321" s="61"/>
    </row>
    <row r="322" spans="21:26" x14ac:dyDescent="0.35">
      <c r="U322" s="61"/>
      <c r="V322" s="61"/>
      <c r="W322" s="61"/>
      <c r="X322" s="61"/>
      <c r="Y322" s="61"/>
      <c r="Z322" s="61"/>
    </row>
    <row r="323" spans="21:26" x14ac:dyDescent="0.35">
      <c r="U323" s="61"/>
      <c r="V323" s="61"/>
      <c r="W323" s="61"/>
      <c r="X323" s="61"/>
      <c r="Y323" s="61"/>
      <c r="Z323" s="61"/>
    </row>
    <row r="324" spans="21:26" x14ac:dyDescent="0.35">
      <c r="U324" s="61"/>
      <c r="V324" s="61"/>
      <c r="W324" s="61"/>
      <c r="X324" s="61"/>
      <c r="Y324" s="61"/>
      <c r="Z324" s="61"/>
    </row>
    <row r="325" spans="21:26" x14ac:dyDescent="0.35">
      <c r="U325" s="61"/>
      <c r="V325" s="61"/>
      <c r="W325" s="61"/>
      <c r="X325" s="61"/>
      <c r="Y325" s="61"/>
      <c r="Z325" s="61"/>
    </row>
    <row r="326" spans="21:26" x14ac:dyDescent="0.35">
      <c r="U326" s="61"/>
      <c r="V326" s="61"/>
      <c r="W326" s="61"/>
      <c r="X326" s="61"/>
      <c r="Y326" s="61"/>
      <c r="Z326" s="61"/>
    </row>
    <row r="327" spans="21:26" x14ac:dyDescent="0.35">
      <c r="U327" s="61"/>
      <c r="V327" s="61"/>
      <c r="W327" s="61"/>
      <c r="X327" s="61"/>
      <c r="Y327" s="61"/>
      <c r="Z327" s="61"/>
    </row>
    <row r="328" spans="21:26" x14ac:dyDescent="0.35">
      <c r="U328" s="61"/>
      <c r="V328" s="61"/>
      <c r="W328" s="61"/>
      <c r="X328" s="61"/>
      <c r="Y328" s="61"/>
      <c r="Z328" s="61"/>
    </row>
    <row r="329" spans="21:26" x14ac:dyDescent="0.35">
      <c r="U329" s="61"/>
      <c r="V329" s="61"/>
      <c r="W329" s="61"/>
      <c r="X329" s="61"/>
      <c r="Y329" s="61"/>
      <c r="Z329" s="61"/>
    </row>
    <row r="330" spans="21:26" x14ac:dyDescent="0.35">
      <c r="U330" s="61"/>
      <c r="V330" s="61"/>
      <c r="W330" s="61"/>
      <c r="X330" s="61"/>
      <c r="Y330" s="61"/>
      <c r="Z330" s="61"/>
    </row>
    <row r="331" spans="21:26" x14ac:dyDescent="0.35">
      <c r="U331" s="61"/>
      <c r="V331" s="61"/>
      <c r="W331" s="61"/>
      <c r="X331" s="61"/>
      <c r="Y331" s="61"/>
      <c r="Z331" s="61"/>
    </row>
    <row r="332" spans="21:26" x14ac:dyDescent="0.35">
      <c r="U332" s="61"/>
      <c r="V332" s="61"/>
      <c r="W332" s="61"/>
      <c r="X332" s="61"/>
      <c r="Y332" s="61"/>
      <c r="Z332" s="61"/>
    </row>
    <row r="333" spans="21:26" x14ac:dyDescent="0.35">
      <c r="U333" s="61"/>
      <c r="V333" s="61"/>
      <c r="W333" s="61"/>
      <c r="X333" s="61"/>
      <c r="Y333" s="61"/>
      <c r="Z333" s="61"/>
    </row>
    <row r="334" spans="21:26" x14ac:dyDescent="0.35">
      <c r="U334" s="61"/>
      <c r="V334" s="61"/>
      <c r="W334" s="61"/>
      <c r="X334" s="61"/>
      <c r="Y334" s="61"/>
      <c r="Z334" s="61"/>
    </row>
    <row r="335" spans="21:26" x14ac:dyDescent="0.35">
      <c r="U335" s="61"/>
      <c r="V335" s="61"/>
      <c r="W335" s="61"/>
      <c r="X335" s="61"/>
      <c r="Y335" s="61"/>
      <c r="Z335" s="61"/>
    </row>
    <row r="336" spans="21:26" x14ac:dyDescent="0.35">
      <c r="U336" s="61"/>
      <c r="V336" s="61"/>
      <c r="W336" s="61"/>
      <c r="X336" s="61"/>
      <c r="Y336" s="61"/>
      <c r="Z336" s="61"/>
    </row>
    <row r="337" spans="21:26" x14ac:dyDescent="0.35">
      <c r="U337" s="61"/>
      <c r="V337" s="61"/>
      <c r="W337" s="61"/>
      <c r="X337" s="61"/>
      <c r="Y337" s="61"/>
      <c r="Z337" s="61"/>
    </row>
    <row r="338" spans="21:26" x14ac:dyDescent="0.35">
      <c r="U338" s="61"/>
      <c r="V338" s="61"/>
      <c r="W338" s="61"/>
      <c r="X338" s="61"/>
      <c r="Y338" s="61"/>
      <c r="Z338" s="61"/>
    </row>
    <row r="339" spans="21:26" x14ac:dyDescent="0.35">
      <c r="U339" s="61"/>
      <c r="V339" s="61"/>
      <c r="W339" s="61"/>
      <c r="X339" s="61"/>
      <c r="Y339" s="61"/>
      <c r="Z339" s="61"/>
    </row>
    <row r="340" spans="21:26" x14ac:dyDescent="0.35">
      <c r="U340" s="61"/>
      <c r="V340" s="61"/>
      <c r="W340" s="61"/>
      <c r="X340" s="61"/>
      <c r="Y340" s="61"/>
      <c r="Z340" s="61"/>
    </row>
    <row r="341" spans="21:26" x14ac:dyDescent="0.35">
      <c r="U341" s="61"/>
      <c r="V341" s="61"/>
      <c r="W341" s="61"/>
      <c r="X341" s="61"/>
      <c r="Y341" s="61"/>
      <c r="Z341" s="61"/>
    </row>
    <row r="342" spans="21:26" x14ac:dyDescent="0.35">
      <c r="U342" s="61"/>
      <c r="V342" s="61"/>
      <c r="W342" s="61"/>
      <c r="X342" s="61"/>
      <c r="Y342" s="61"/>
      <c r="Z342" s="61"/>
    </row>
    <row r="343" spans="21:26" x14ac:dyDescent="0.35">
      <c r="U343" s="61"/>
      <c r="V343" s="61"/>
      <c r="W343" s="61"/>
      <c r="X343" s="61"/>
      <c r="Y343" s="61"/>
      <c r="Z343" s="61"/>
    </row>
    <row r="344" spans="21:26" x14ac:dyDescent="0.35">
      <c r="U344" s="61"/>
      <c r="V344" s="61"/>
      <c r="W344" s="61"/>
      <c r="X344" s="61"/>
      <c r="Y344" s="61"/>
      <c r="Z344" s="61"/>
    </row>
    <row r="345" spans="21:26" x14ac:dyDescent="0.35">
      <c r="U345" s="61"/>
      <c r="V345" s="61"/>
      <c r="W345" s="61"/>
      <c r="X345" s="61"/>
      <c r="Y345" s="61"/>
      <c r="Z345" s="61"/>
    </row>
    <row r="346" spans="21:26" x14ac:dyDescent="0.35">
      <c r="U346" s="61"/>
      <c r="V346" s="61"/>
      <c r="W346" s="61"/>
      <c r="X346" s="61"/>
      <c r="Y346" s="61"/>
      <c r="Z346" s="61"/>
    </row>
    <row r="347" spans="21:26" x14ac:dyDescent="0.35">
      <c r="U347" s="61"/>
      <c r="V347" s="61"/>
      <c r="W347" s="61"/>
      <c r="X347" s="61"/>
      <c r="Y347" s="61"/>
      <c r="Z347" s="61"/>
    </row>
    <row r="348" spans="21:26" x14ac:dyDescent="0.35">
      <c r="U348" s="61"/>
      <c r="V348" s="61"/>
      <c r="W348" s="61"/>
      <c r="X348" s="61"/>
      <c r="Y348" s="61"/>
      <c r="Z348" s="61"/>
    </row>
    <row r="349" spans="21:26" x14ac:dyDescent="0.35">
      <c r="U349" s="61"/>
      <c r="V349" s="61"/>
      <c r="W349" s="61"/>
      <c r="X349" s="61"/>
      <c r="Y349" s="61"/>
      <c r="Z349" s="61"/>
    </row>
    <row r="350" spans="21:26" x14ac:dyDescent="0.35">
      <c r="U350" s="61"/>
      <c r="V350" s="61"/>
      <c r="W350" s="61"/>
      <c r="X350" s="61"/>
      <c r="Y350" s="61"/>
      <c r="Z350" s="61"/>
    </row>
    <row r="351" spans="21:26" x14ac:dyDescent="0.35">
      <c r="U351" s="61"/>
      <c r="V351" s="61"/>
      <c r="W351" s="61"/>
      <c r="X351" s="61"/>
      <c r="Y351" s="61"/>
      <c r="Z351" s="61"/>
    </row>
    <row r="352" spans="21:26" x14ac:dyDescent="0.35">
      <c r="U352" s="61"/>
      <c r="V352" s="61"/>
      <c r="W352" s="61"/>
      <c r="X352" s="61"/>
      <c r="Y352" s="61"/>
      <c r="Z352" s="61"/>
    </row>
    <row r="353" spans="21:26" x14ac:dyDescent="0.35">
      <c r="U353" s="61"/>
      <c r="V353" s="61"/>
      <c r="W353" s="61"/>
      <c r="X353" s="61"/>
      <c r="Y353" s="61"/>
      <c r="Z353" s="61"/>
    </row>
    <row r="354" spans="21:26" x14ac:dyDescent="0.35">
      <c r="U354" s="61"/>
      <c r="V354" s="61"/>
      <c r="W354" s="61"/>
      <c r="X354" s="61"/>
      <c r="Y354" s="61"/>
      <c r="Z354" s="61"/>
    </row>
    <row r="355" spans="21:26" x14ac:dyDescent="0.35">
      <c r="U355" s="61"/>
      <c r="V355" s="61"/>
      <c r="W355" s="61"/>
      <c r="X355" s="61"/>
      <c r="Y355" s="61"/>
      <c r="Z355" s="61"/>
    </row>
    <row r="356" spans="21:26" x14ac:dyDescent="0.35">
      <c r="U356" s="61"/>
      <c r="V356" s="61"/>
      <c r="W356" s="61"/>
      <c r="X356" s="61"/>
      <c r="Y356" s="61"/>
      <c r="Z356" s="61"/>
    </row>
    <row r="357" spans="21:26" x14ac:dyDescent="0.35">
      <c r="U357" s="61"/>
      <c r="V357" s="61"/>
      <c r="W357" s="61"/>
      <c r="X357" s="61"/>
      <c r="Y357" s="61"/>
      <c r="Z357" s="61"/>
    </row>
  </sheetData>
  <mergeCells count="2">
    <mergeCell ref="A18:A22"/>
    <mergeCell ref="A1:B1"/>
  </mergeCells>
  <pageMargins left="0.25" right="0.25" top="0.75" bottom="0.75" header="0.3" footer="0.3"/>
  <pageSetup orientation="landscape" horizontalDpi="4294967293" verticalDpi="4294967293" r:id="rId1"/>
  <headerFooter>
    <oddHeader>&amp;CPennyrile Area Development District
Department for Aging &amp; Independent Living Funds
FY 2017</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4"/>
  <sheetViews>
    <sheetView workbookViewId="0">
      <selection activeCell="C12" sqref="C12"/>
    </sheetView>
  </sheetViews>
  <sheetFormatPr defaultColWidth="8.90625" defaultRowHeight="14.5" x14ac:dyDescent="0.35"/>
  <cols>
    <col min="1" max="1" width="39.453125" bestFit="1" customWidth="1"/>
    <col min="2" max="2" width="2.453125" customWidth="1"/>
    <col min="3" max="3" width="13.6328125" style="61" bestFit="1" customWidth="1"/>
    <col min="4" max="4" width="2.453125" customWidth="1"/>
    <col min="5" max="5" width="63.36328125" bestFit="1" customWidth="1"/>
    <col min="11" max="11" width="7.36328125" customWidth="1"/>
  </cols>
  <sheetData>
    <row r="1" spans="1:11" x14ac:dyDescent="0.35">
      <c r="A1" s="115" t="s">
        <v>50</v>
      </c>
      <c r="B1" s="115"/>
      <c r="C1" s="115"/>
      <c r="D1" s="115"/>
      <c r="E1" s="115"/>
    </row>
    <row r="3" spans="1:11" x14ac:dyDescent="0.35">
      <c r="A3" s="13" t="s">
        <v>124</v>
      </c>
      <c r="B3" s="13"/>
      <c r="C3" s="73"/>
      <c r="D3" s="12"/>
    </row>
    <row r="5" spans="1:11" x14ac:dyDescent="0.35">
      <c r="A5" s="14" t="s">
        <v>31</v>
      </c>
      <c r="B5" s="14"/>
      <c r="C5" s="74" t="s">
        <v>36</v>
      </c>
      <c r="D5" s="14"/>
      <c r="E5" s="14" t="s">
        <v>35</v>
      </c>
    </row>
    <row r="6" spans="1:11" x14ac:dyDescent="0.35">
      <c r="A6" s="6" t="s">
        <v>30</v>
      </c>
      <c r="B6" s="16"/>
      <c r="C6" s="75">
        <v>0</v>
      </c>
      <c r="D6" s="19"/>
      <c r="E6" s="6" t="s">
        <v>113</v>
      </c>
    </row>
    <row r="7" spans="1:11" x14ac:dyDescent="0.35">
      <c r="A7" s="6" t="s">
        <v>32</v>
      </c>
      <c r="B7" s="17"/>
      <c r="C7" s="75">
        <v>0</v>
      </c>
      <c r="D7" s="20"/>
      <c r="E7" s="6" t="s">
        <v>113</v>
      </c>
    </row>
    <row r="8" spans="1:11" ht="29.4" customHeight="1" x14ac:dyDescent="0.35">
      <c r="A8" s="6" t="s">
        <v>33</v>
      </c>
      <c r="B8" s="17"/>
      <c r="C8" s="75">
        <v>17763</v>
      </c>
      <c r="D8" s="20"/>
      <c r="E8" s="51" t="s">
        <v>114</v>
      </c>
      <c r="F8" s="1"/>
      <c r="G8" s="1"/>
      <c r="H8" s="1"/>
      <c r="I8" s="1"/>
      <c r="J8" s="1"/>
      <c r="K8" s="1"/>
    </row>
    <row r="9" spans="1:11" ht="29" x14ac:dyDescent="0.35">
      <c r="A9" s="6" t="s">
        <v>34</v>
      </c>
      <c r="B9" s="17"/>
      <c r="C9" s="75">
        <v>80709</v>
      </c>
      <c r="D9" s="20"/>
      <c r="E9" s="51" t="s">
        <v>114</v>
      </c>
      <c r="F9" s="1"/>
      <c r="G9" s="1"/>
      <c r="H9" s="1"/>
      <c r="I9" s="1"/>
      <c r="J9" s="1"/>
      <c r="K9" s="1"/>
    </row>
    <row r="10" spans="1:11" x14ac:dyDescent="0.35">
      <c r="A10" s="116" t="s">
        <v>37</v>
      </c>
      <c r="B10" s="17"/>
      <c r="C10" s="75">
        <v>2103471</v>
      </c>
      <c r="D10" s="20"/>
      <c r="E10" s="114" t="s">
        <v>115</v>
      </c>
    </row>
    <row r="11" spans="1:11" x14ac:dyDescent="0.35">
      <c r="A11" s="116"/>
      <c r="B11" s="17"/>
      <c r="C11" s="75"/>
      <c r="D11" s="20"/>
      <c r="E11" s="114"/>
    </row>
    <row r="12" spans="1:11" ht="43.5" x14ac:dyDescent="0.35">
      <c r="A12" s="6"/>
      <c r="B12" s="18"/>
      <c r="C12" s="46">
        <v>229352</v>
      </c>
      <c r="D12" s="21"/>
      <c r="E12" s="2" t="s">
        <v>44</v>
      </c>
    </row>
    <row r="13" spans="1:11" ht="15" thickBot="1" x14ac:dyDescent="0.4">
      <c r="C13" s="76">
        <f>SUM(C6:C12)</f>
        <v>2431295</v>
      </c>
      <c r="D13" s="15"/>
    </row>
    <row r="14" spans="1:11" ht="15" thickTop="1" x14ac:dyDescent="0.35"/>
  </sheetData>
  <mergeCells count="3">
    <mergeCell ref="E10:E11"/>
    <mergeCell ref="A1:E1"/>
    <mergeCell ref="A10:A11"/>
  </mergeCells>
  <pageMargins left="0.7" right="0.7" top="0.75" bottom="0.75" header="0.3" footer="0.3"/>
  <pageSetup fitToHeight="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workbookViewId="0">
      <selection activeCell="I11" sqref="I11"/>
    </sheetView>
  </sheetViews>
  <sheetFormatPr defaultRowHeight="14.5" x14ac:dyDescent="0.35"/>
  <cols>
    <col min="1" max="1" width="12.08984375" bestFit="1" customWidth="1"/>
  </cols>
  <sheetData>
    <row r="1" spans="1:10" ht="18.5" x14ac:dyDescent="0.45">
      <c r="A1" s="117" t="s">
        <v>87</v>
      </c>
      <c r="B1" s="117"/>
      <c r="C1" s="117"/>
      <c r="D1" s="117"/>
      <c r="E1" s="117"/>
      <c r="F1" s="117"/>
      <c r="G1" s="117"/>
      <c r="H1" s="117"/>
      <c r="I1" s="117"/>
      <c r="J1" s="117"/>
    </row>
    <row r="2" spans="1:10" ht="18.5" x14ac:dyDescent="0.45">
      <c r="A2" s="117" t="s">
        <v>65</v>
      </c>
      <c r="B2" s="117"/>
      <c r="C2" s="117"/>
      <c r="D2" s="117"/>
      <c r="E2" s="117"/>
      <c r="F2" s="117"/>
      <c r="G2" s="117"/>
      <c r="H2" s="117"/>
      <c r="I2" s="117"/>
      <c r="J2" s="117"/>
    </row>
    <row r="4" spans="1:10" x14ac:dyDescent="0.35">
      <c r="A4" t="s">
        <v>12</v>
      </c>
      <c r="B4" t="s">
        <v>66</v>
      </c>
    </row>
    <row r="5" spans="1:10" x14ac:dyDescent="0.35">
      <c r="A5" t="s">
        <v>13</v>
      </c>
      <c r="B5" t="s">
        <v>67</v>
      </c>
    </row>
    <row r="6" spans="1:10" x14ac:dyDescent="0.35">
      <c r="A6" t="s">
        <v>14</v>
      </c>
      <c r="B6" t="s">
        <v>68</v>
      </c>
    </row>
    <row r="7" spans="1:10" x14ac:dyDescent="0.35">
      <c r="A7" t="s">
        <v>69</v>
      </c>
      <c r="B7" t="s">
        <v>70</v>
      </c>
    </row>
    <row r="8" spans="1:10" x14ac:dyDescent="0.35">
      <c r="A8" t="s">
        <v>15</v>
      </c>
      <c r="B8" t="s">
        <v>71</v>
      </c>
    </row>
    <row r="9" spans="1:10" x14ac:dyDescent="0.35">
      <c r="A9" t="s">
        <v>72</v>
      </c>
      <c r="B9" t="s">
        <v>73</v>
      </c>
    </row>
    <row r="10" spans="1:10" x14ac:dyDescent="0.35">
      <c r="A10" t="s">
        <v>18</v>
      </c>
      <c r="B10" t="s">
        <v>74</v>
      </c>
    </row>
    <row r="11" spans="1:10" x14ac:dyDescent="0.35">
      <c r="A11" t="s">
        <v>19</v>
      </c>
      <c r="B11" t="s">
        <v>75</v>
      </c>
    </row>
    <row r="12" spans="1:10" x14ac:dyDescent="0.35">
      <c r="A12" t="s">
        <v>21</v>
      </c>
      <c r="B12" t="s">
        <v>76</v>
      </c>
    </row>
    <row r="13" spans="1:10" x14ac:dyDescent="0.35">
      <c r="A13" t="s">
        <v>24</v>
      </c>
      <c r="B13" t="s">
        <v>77</v>
      </c>
    </row>
    <row r="14" spans="1:10" x14ac:dyDescent="0.35">
      <c r="A14" t="s">
        <v>78</v>
      </c>
      <c r="B14" t="s">
        <v>79</v>
      </c>
    </row>
    <row r="15" spans="1:10" x14ac:dyDescent="0.35">
      <c r="A15" t="s">
        <v>80</v>
      </c>
      <c r="B15" t="s">
        <v>81</v>
      </c>
    </row>
    <row r="16" spans="1:10" x14ac:dyDescent="0.35">
      <c r="A16" t="s">
        <v>82</v>
      </c>
      <c r="B16" t="s">
        <v>83</v>
      </c>
    </row>
    <row r="17" spans="1:2" x14ac:dyDescent="0.35">
      <c r="A17" t="s">
        <v>111</v>
      </c>
      <c r="B17" t="s">
        <v>112</v>
      </c>
    </row>
    <row r="18" spans="1:2" x14ac:dyDescent="0.35">
      <c r="A18" t="s">
        <v>84</v>
      </c>
      <c r="B18" t="s">
        <v>85</v>
      </c>
    </row>
    <row r="19" spans="1:2" x14ac:dyDescent="0.35">
      <c r="A19" t="s">
        <v>63</v>
      </c>
      <c r="B19" t="s">
        <v>86</v>
      </c>
    </row>
    <row r="20" spans="1:2" x14ac:dyDescent="0.35">
      <c r="A20" t="s">
        <v>88</v>
      </c>
      <c r="B20" t="s">
        <v>89</v>
      </c>
    </row>
  </sheetData>
  <mergeCells count="2">
    <mergeCell ref="A1:J1"/>
    <mergeCell ref="A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Overall</vt:lpstr>
      <vt:lpstr>Aging</vt:lpstr>
      <vt:lpstr>Carryover (Reserves)</vt:lpstr>
      <vt:lpstr>Glossary</vt:lpstr>
      <vt:lpstr>Overall!Print_Area</vt:lpstr>
      <vt:lpstr>Aging!Print_Titles</vt:lpstr>
      <vt:lpstr>Overall!Print_Titles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dc:creator>
  <cp:lastModifiedBy>Kim Coomer</cp:lastModifiedBy>
  <cp:lastPrinted>2025-12-23T19:36:47Z</cp:lastPrinted>
  <dcterms:created xsi:type="dcterms:W3CDTF">2017-11-26T03:23:39Z</dcterms:created>
  <dcterms:modified xsi:type="dcterms:W3CDTF">2025-12-31T17:50:54Z</dcterms:modified>
</cp:coreProperties>
</file>